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11_Prelozky_vodovodu\"/>
    </mc:Choice>
  </mc:AlternateContent>
  <xr:revisionPtr revIDLastSave="0" documentId="13_ncr:1_{5F73471A-5A00-4DA0-937E-3EBB51B9A4BC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11 IO 41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411 IO 411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411 IO 411 Pol'!$A$1:$X$102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G42" i="1"/>
  <c r="I42" i="1" s="1"/>
  <c r="F42" i="1"/>
  <c r="G41" i="1"/>
  <c r="F41" i="1"/>
  <c r="G39" i="1"/>
  <c r="F39" i="1"/>
  <c r="G101" i="12"/>
  <c r="BA89" i="12"/>
  <c r="BA56" i="12"/>
  <c r="BA54" i="12"/>
  <c r="BA28" i="12"/>
  <c r="BA19" i="12"/>
  <c r="BA16" i="12"/>
  <c r="BA1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O8" i="12" s="1"/>
  <c r="Q15" i="12"/>
  <c r="V15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9" i="12"/>
  <c r="M39" i="12" s="1"/>
  <c r="I39" i="12"/>
  <c r="K39" i="12"/>
  <c r="O39" i="12"/>
  <c r="O38" i="12" s="1"/>
  <c r="Q39" i="12"/>
  <c r="Q38" i="12" s="1"/>
  <c r="V39" i="12"/>
  <c r="V38" i="12" s="1"/>
  <c r="G41" i="12"/>
  <c r="I41" i="12"/>
  <c r="K41" i="12"/>
  <c r="M41" i="12"/>
  <c r="O41" i="12"/>
  <c r="Q41" i="12"/>
  <c r="V41" i="12"/>
  <c r="G43" i="12"/>
  <c r="I43" i="12"/>
  <c r="K43" i="12"/>
  <c r="K38" i="12" s="1"/>
  <c r="M43" i="12"/>
  <c r="O43" i="12"/>
  <c r="Q43" i="12"/>
  <c r="V43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I38" i="12" s="1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O84" i="12"/>
  <c r="G85" i="12"/>
  <c r="M85" i="12" s="1"/>
  <c r="M84" i="12" s="1"/>
  <c r="I85" i="12"/>
  <c r="I84" i="12" s="1"/>
  <c r="K85" i="12"/>
  <c r="K84" i="12" s="1"/>
  <c r="O85" i="12"/>
  <c r="Q85" i="12"/>
  <c r="Q84" i="12" s="1"/>
  <c r="V85" i="12"/>
  <c r="V84" i="12" s="1"/>
  <c r="I87" i="12"/>
  <c r="K87" i="12"/>
  <c r="G88" i="12"/>
  <c r="M88" i="12" s="1"/>
  <c r="M87" i="12" s="1"/>
  <c r="I88" i="12"/>
  <c r="K88" i="12"/>
  <c r="O88" i="12"/>
  <c r="O87" i="12" s="1"/>
  <c r="Q88" i="12"/>
  <c r="Q87" i="12" s="1"/>
  <c r="V88" i="12"/>
  <c r="V87" i="12" s="1"/>
  <c r="Q90" i="12"/>
  <c r="G91" i="12"/>
  <c r="I91" i="12"/>
  <c r="I90" i="12" s="1"/>
  <c r="K91" i="12"/>
  <c r="K90" i="12" s="1"/>
  <c r="M91" i="12"/>
  <c r="O91" i="12"/>
  <c r="O90" i="12" s="1"/>
  <c r="Q91" i="12"/>
  <c r="V91" i="12"/>
  <c r="G93" i="12"/>
  <c r="I93" i="12"/>
  <c r="K93" i="12"/>
  <c r="M93" i="12"/>
  <c r="O93" i="12"/>
  <c r="Q93" i="12"/>
  <c r="V93" i="12"/>
  <c r="G94" i="12"/>
  <c r="G90" i="12" s="1"/>
  <c r="I94" i="12"/>
  <c r="K94" i="12"/>
  <c r="O94" i="12"/>
  <c r="Q94" i="12"/>
  <c r="V94" i="12"/>
  <c r="V90" i="12" s="1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Q97" i="12"/>
  <c r="V97" i="12"/>
  <c r="G98" i="12"/>
  <c r="I98" i="12"/>
  <c r="I97" i="12" s="1"/>
  <c r="K98" i="12"/>
  <c r="K97" i="12" s="1"/>
  <c r="M98" i="12"/>
  <c r="M97" i="12" s="1"/>
  <c r="O98" i="12"/>
  <c r="O97" i="12" s="1"/>
  <c r="Q98" i="12"/>
  <c r="V98" i="12"/>
  <c r="G99" i="12"/>
  <c r="I99" i="12"/>
  <c r="K99" i="12"/>
  <c r="M99" i="12"/>
  <c r="O99" i="12"/>
  <c r="Q99" i="12"/>
  <c r="V99" i="12"/>
  <c r="AE101" i="12"/>
  <c r="I20" i="1"/>
  <c r="I19" i="1"/>
  <c r="I18" i="1"/>
  <c r="I17" i="1"/>
  <c r="I16" i="1"/>
  <c r="I59" i="1"/>
  <c r="J58" i="1" s="1"/>
  <c r="J55" i="1"/>
  <c r="AZ47" i="1"/>
  <c r="AZ46" i="1"/>
  <c r="F43" i="1"/>
  <c r="G23" i="1" s="1"/>
  <c r="G43" i="1"/>
  <c r="G25" i="1" s="1"/>
  <c r="H43" i="1"/>
  <c r="I43" i="1"/>
  <c r="J41" i="1" s="1"/>
  <c r="I41" i="1"/>
  <c r="I39" i="1"/>
  <c r="J56" i="1" l="1"/>
  <c r="J57" i="1"/>
  <c r="J53" i="1"/>
  <c r="J54" i="1"/>
  <c r="A27" i="1"/>
  <c r="M90" i="12"/>
  <c r="M38" i="12"/>
  <c r="M8" i="12"/>
  <c r="G87" i="12"/>
  <c r="G38" i="12"/>
  <c r="AF101" i="12"/>
  <c r="G8" i="12"/>
  <c r="G84" i="12"/>
  <c r="M94" i="12"/>
  <c r="J42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9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7674DA46-232F-4857-8F46-5A39A7CA9B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6841C11-A68D-4980-9880-E2F1E86B5CA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<sst xmlns="http://schemas.openxmlformats.org/spreadsheetml/2006/main" count="654" uniqueCount="272">
  <si>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</si>
  <si>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</si>
  <si>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</si>
  <si>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</si>
  <si>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</si>
  <si>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</si>
  <si>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</si>
  <si>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</si>
  <si>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</si>
  <si>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</si>
  <si>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</si>
  <si>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</si>
  <si>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</si>
  <si>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</si>
  <si>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</si>
  <si>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</si>
  <si>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</si>
  <si>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</si>
  <si>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</si>
  <si>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</si>
  <si>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</si>
  <si>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</si>
  <si>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</si>
  <si>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</si>
  <si>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</si>
  <si>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</si>
  <si>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</si>
  <si>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</si>
  <si>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</si>
  <si>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</si>
  <si>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</si>
  <si>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</si>
  <si>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</si>
  <si>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</si>
  <si>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</si>
  <si>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</si>
  <si>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</si>
  <si>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</si>
  <si>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</si>
  <si>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</si>
  <si>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</si>
  <si>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</si>
  <si>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</si>
  <si>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411</t>
  </si>
  <si>
    <t>Přeložky stávajícího vodovodu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</si>
  <si>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</si>
  <si>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</si>
  <si>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</si>
  <si>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</si>
  <si>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</si>
  <si>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</si>
  <si>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</si>
  <si>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</si>
  <si>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</si>
  <si>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IO 411 - Přeložky stávajícího vodovodu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</si>
  <si>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</si>
  <si>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</si>
  <si>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</si>
  <si>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</si>
  <si>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1</t>
  </si>
  <si>
    <t>Zemní práce</t>
  </si>
  <si>
    <t>85</t>
  </si>
  <si>
    <t>Potrubí z trub litinových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</si>
  <si>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</si>
  <si>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</si>
  <si>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</si>
  <si>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</si>
  <si>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</si>
  <si>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</si>
  <si>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</si>
  <si>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</si>
  <si>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</si>
  <si>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</si>
  <si>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</si>
  <si>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</si>
  <si>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</si>
  <si>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</si>
  <si>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</si>
  <si>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</si>
  <si>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</si>
  <si>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</si>
  <si>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</si>
  <si>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</si>
  <si>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</si>
  <si>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</si>
  <si>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</si>
  <si>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</si>
  <si>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</si>
  <si>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</si>
  <si>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</si>
  <si>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</si>
  <si>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</si>
  <si>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</si>
  <si>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</si>
  <si>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</si>
  <si>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</si>
  <si>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</si>
  <si>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</si>
  <si>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</si>
  <si>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</si>
  <si>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</si>
  <si>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</si>
  <si>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</si>
  <si>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</si>
  <si>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20/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</si>
  <si>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</si>
  <si>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</si>
  <si>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</si>
  <si>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</si>
  <si>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(1,5*2,0)*8</t>
  </si>
  <si>
    <t>VV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</si>
  <si>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</si>
  <si>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</si>
  <si>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</si>
  <si>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126,0*0,8*1,2</t>
  </si>
  <si>
    <t>132201219R00</t>
  </si>
  <si>
    <t xml:space="preserve">Hloubení rýh šířky přes 60 do 200 cm příplatek za lepivost, v hornině 3,  </t>
  </si>
  <si>
    <t>120,96/2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</si>
  <si>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</si>
  <si>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</si>
  <si>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</si>
  <si>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</si>
  <si>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</si>
  <si>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</si>
  <si>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120,96-50,4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</si>
  <si>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</si>
  <si>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</si>
  <si>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</si>
  <si>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</si>
  <si>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</si>
  <si>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120,96-10,08-60,48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</si>
  <si>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</si>
  <si>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</si>
  <si>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</si>
  <si>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</si>
  <si>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</si>
  <si>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</si>
  <si>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</si>
  <si>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</si>
  <si>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</si>
  <si>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126,0*0,8*0,1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</si>
  <si>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</si>
  <si>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</si>
  <si>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</si>
  <si>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</si>
  <si>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</si>
  <si>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175101101P</t>
  </si>
  <si>
    <t>Obsyp potrubí bez prohození sypaniny, s dodáním písku</t>
  </si>
  <si>
    <t>Vlastní</t>
  </si>
  <si>
    <t>126,0*0,8*0,6</t>
  </si>
  <si>
    <t>odečet vytlačenázemina : -(126,0/100*8,12)</t>
  </si>
  <si>
    <t>851601107R00</t>
  </si>
  <si>
    <t>Montáž potrubí z tvárné litiny s pružným spojem s pružným spojem _x000D_
 DN 300 mm</t>
  </si>
  <si>
    <t>z trub tlakových hrdlových, v otevřeném výkopu,</t>
  </si>
  <si>
    <t>852241121R00</t>
  </si>
  <si>
    <t>Montáž potrubí z trub litinových tlak. přírubových normálních délek v otevřeném výkopu, v otevřeném kanálu nebo v šachtě, DN 80 mm</t>
  </si>
  <si>
    <t>kus</t>
  </si>
  <si>
    <t>FF kus : 2</t>
  </si>
  <si>
    <t>857374121R00</t>
  </si>
  <si>
    <t>Montáž litinových tvarovek na potrubí litinovém tlakovém odbočných, na potrubí z trub přírubových v otevřeném výkopu, v otevřeném kanálu nebo v šachtě, DN 300 mm</t>
  </si>
  <si>
    <t>MMA 300/80 : 2</t>
  </si>
  <si>
    <t>MMA 300/100 : 2</t>
  </si>
  <si>
    <t>857601101R00</t>
  </si>
  <si>
    <t>Montáž litinových tvarovek na potrubí litinovém tlakovém jednoosých, na potrubí z trub hrdlových  v otevřeném výkopu, v otevřeném kanálu nebo v šachtě, DN 80 mm</t>
  </si>
  <si>
    <t>POL1_1</t>
  </si>
  <si>
    <t>koleno 90° : 2</t>
  </si>
  <si>
    <t>857601107R00</t>
  </si>
  <si>
    <t>Montáž litinových tvarovek na potrubí litinovém tlakovém jednoosých, na potrubí z trub hrdlových  v otevřeném výkopu, v otevřeném kanálu nebo v šachtě, DN 300 mm</t>
  </si>
  <si>
    <t>koleno 45° : 4</t>
  </si>
  <si>
    <t>891241111R00</t>
  </si>
  <si>
    <t>Montáž vodovodních armatur na potrubí šoupátek v otevřeném výkopu nebo v šachtách s osazením zemní soupravy (bez poklopů), DN 80 mm</t>
  </si>
  <si>
    <t>891247111R00</t>
  </si>
  <si>
    <t>Montáž vodovodních armatur na potrubí hydrantů podzemních (bez osazení poklopů), DN 80 mm</t>
  </si>
  <si>
    <t>891261111R00</t>
  </si>
  <si>
    <t>Montáž vodovodních armatur na potrubí šoupátek v otevřeném výkopu nebo v šachtách s osazením zemní soupravy (bez poklopů), DN 100 mm</t>
  </si>
  <si>
    <t>892381111R00</t>
  </si>
  <si>
    <t>Tlakové zkoušky vodovodního potrubí DN 250 nebo 300 nebo 350 mm</t>
  </si>
  <si>
    <t>přísun, montáže, demontáže a odsunu zkoušecího čerpadla, napuštění tlakovou vodou a dodání vody pro tlakovou zkoušku,</t>
  </si>
  <si>
    <t>892383111R00</t>
  </si>
  <si>
    <t>Proplach a desinfekce vodovodního potrubí DN 250 nebo 300 nebo 350 mm</t>
  </si>
  <si>
    <t>napuštění a vypuštění vody, dodání vody a desinfekčního prostředku, náklady na bakteriologický rozbor vody,</t>
  </si>
  <si>
    <t>899401112R00</t>
  </si>
  <si>
    <t>Osazení poklopů litinových šoupátkových</t>
  </si>
  <si>
    <t>včetně podezdění</t>
  </si>
  <si>
    <t>899401113R00</t>
  </si>
  <si>
    <t>Osazení poklopů litinových hydrantových</t>
  </si>
  <si>
    <t>230038218R00</t>
  </si>
  <si>
    <t>Montáž přírub. armatur, 2 příruby, PN 16, DN 80</t>
  </si>
  <si>
    <t>230038219R00</t>
  </si>
  <si>
    <t>Montáž přírub. armatur, 2 příruby, PN 16, DN 100</t>
  </si>
  <si>
    <t>1.14</t>
  </si>
  <si>
    <t>Propojení stávající přípojky vody pro objekt CPIT (PE DN 100) na novou přeložku vodovodu</t>
  </si>
  <si>
    <t>kpl</t>
  </si>
  <si>
    <t>Indiv</t>
  </si>
  <si>
    <t>1.19</t>
  </si>
  <si>
    <t>D+M Orientační sloupek pro vodovod (modro - bílý) včetně štítku</t>
  </si>
  <si>
    <t>1.6a</t>
  </si>
  <si>
    <t>D+M Spojka přímá s jištěním DN100, (např.WAGA +GF+ nebo rovnocenná)</t>
  </si>
  <si>
    <t>1.6b</t>
  </si>
  <si>
    <t>D+M Spojka přímá s jištěním DN300, (např.WAGA +GF+ nebo rovnocenná)</t>
  </si>
  <si>
    <t>904      R00</t>
  </si>
  <si>
    <t>Hzs-zkousky v ramci montaz.praci</t>
  </si>
  <si>
    <t>h</t>
  </si>
  <si>
    <t>Prav.M</t>
  </si>
  <si>
    <t>HZS</t>
  </si>
  <si>
    <t>POL10_</t>
  </si>
  <si>
    <t>Vypouštění a napouštění systému : 25</t>
  </si>
  <si>
    <t>1.7a</t>
  </si>
  <si>
    <t>Dodávka: Šoupátko vodovodní krátké pro zemní soupravu přírubové DN100, (např.HAWLE E1 nebo rovnocenné)</t>
  </si>
  <si>
    <t>Specifikace</t>
  </si>
  <si>
    <t>POL3_</t>
  </si>
  <si>
    <t>1.7b</t>
  </si>
  <si>
    <t>Dodávka: Šoupátko vodovodní krátké pro zemní soupravu přírubové DN80, (např.HAWLE E1 nebo rovnocenné)</t>
  </si>
  <si>
    <t>1.8</t>
  </si>
  <si>
    <t>Dodávka: Zemní souprava teleskopická 0,9 -1,2 m, (např.HAWLE nebo rovnocenná)</t>
  </si>
  <si>
    <t>1.9</t>
  </si>
  <si>
    <t>Dodávka: Podzemní hydrant "D" plnoprůtokový  D490 - přírubový (krytí potrubí 1,0 m) DN 80, (např.HAWLE č.D490 nebo rovnocenný)</t>
  </si>
  <si>
    <t>42200750R</t>
  </si>
  <si>
    <t>poklop uliční typ šoupátkový; šedá litina; použití pro vodu; vnitř.pr.D = 127 mm; D = 270,0 mm; výška 265 mm; pro: šoupátka</t>
  </si>
  <si>
    <t>SPCM</t>
  </si>
  <si>
    <t>42200760R</t>
  </si>
  <si>
    <t>poklop uliční typ k poz.hydrantu; šedá litina; použití pro vodu; vnitřní rozměr 310x205 mm; vnější rozměr 443x338 mm; výška 300 mm; pro: podzemní hydranty</t>
  </si>
  <si>
    <t>42291510R</t>
  </si>
  <si>
    <t>deska podkladová pro ventilkové a šoupátkové poklopy; plastové</t>
  </si>
  <si>
    <t>42291515R</t>
  </si>
  <si>
    <t>deska podkladová pro hydrantové poklopy; plastové</t>
  </si>
  <si>
    <t>55251136R</t>
  </si>
  <si>
    <t>trouba litinová vodovodní; tvárná litina; hrdlová; DN 300,0 mm; l = 6000,0 mm; spoj běžný pružný násuvný; PFA 49 bar; uvnitř VCM; vně krycí vrstva epoxi, zinko-Al povlak 400 g/m2</t>
  </si>
  <si>
    <t>118,0*1,01</t>
  </si>
  <si>
    <t>55251223P</t>
  </si>
  <si>
    <t>trouba litinová vodovodní, kanalizační; tvárná litina; přírubová; DN 80,0 mm; l = 2000,0 mm;, uvnitř práškový epoxid; vně práškový epoxid</t>
  </si>
  <si>
    <t>55259476R</t>
  </si>
  <si>
    <t>koleno 45 °; PN 10; DN 300 mm; tvárná litina; hrdlové; spoj běžný pružný násuvný; uvnitř práškový epoxid; vně práškový epoxid</t>
  </si>
  <si>
    <t>55259982R</t>
  </si>
  <si>
    <t>koleno 90 °; PN 10; DN 80 mm; tvárná litina; přírubové; uvnitř práškový epoxid; vně práškový epoxid</t>
  </si>
  <si>
    <t>552700152R</t>
  </si>
  <si>
    <t>tvarovka hrdlová s přírubovou odbočkou tvárná litina; PN 10, PN 16, PN 25, PN 40; DN 1 = 300 mm; DN 2 = 80 mm; spoj běžný pružný násuvný; uvnitř práškový epoxid; vně práškový epoxid</t>
  </si>
  <si>
    <t>552700153R</t>
  </si>
  <si>
    <t>tvarovka hrdlová s přírubovou odbočkou tvárná litina; PN 10, PN 16, PN 25, PN 40; DN 1 = 300 mm; DN 2 = 100 mm; spoj běžný pružný násuvný; uvnitř práškový epoxid; vně práškový epoxid</t>
  </si>
  <si>
    <t>96-01</t>
  </si>
  <si>
    <t>Vybourání vodovodního potrubí z tvárné litiny DN do 300 mm, vč.hydrantů a povrchových znaků rušeného vodovodu a hydrantů</t>
  </si>
  <si>
    <t>120,0+6,0</t>
  </si>
  <si>
    <t>998273101R00</t>
  </si>
  <si>
    <t>Přesun hmot pro trubní vedení z trub litinových v otevřeném výkopu</t>
  </si>
  <si>
    <t>t</t>
  </si>
  <si>
    <t>Přesun hmot</t>
  </si>
  <si>
    <t>POL7_</t>
  </si>
  <si>
    <t>vodovodu nebo kanalizace hloubené nebo ražené (827 1.3, 827 2.3) z trub litinových včetně drobných objektů,</t>
  </si>
  <si>
    <t>979081111R00</t>
  </si>
  <si>
    <t>Odvoz suti a vybouraných hmot na skládku do 1 km</t>
  </si>
  <si>
    <t>801-3</t>
  </si>
  <si>
    <t>Přesun suti</t>
  </si>
  <si>
    <t>POL8_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</si>
  <si>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</si>
  <si>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</si>
  <si>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</si>
  <si>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</si>
  <si>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</si>
  <si>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</si>
  <si>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</si>
  <si>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</si>
  <si>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</si>
  <si>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</si>
  <si>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005111021R</t>
  </si>
  <si>
    <t>Vytyčení inženýrských sítí</t>
  </si>
  <si>
    <t>Soubor</t>
  </si>
  <si>
    <t>VRN</t>
  </si>
  <si>
    <t>POL99_8</t>
  </si>
  <si>
    <t>005111021RP</t>
  </si>
  <si>
    <t>Zaměření skutečného stavu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</si>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</sst>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O9ECZGrxh+JCvrr5ZAP07kimRzLc4MTA3YO7zgQXv7obE61lEQxRqRUFqbChs7uDsXJ+Jape2q5GnoITfrAkOw==" saltValue="GSyXXZBIgSibh7H9NvYU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7" t="s">
        <v>22</v>
      </c>
      <c r="C2" s="78"/>
      <c r="D2" s="79" t="s">
        <v>47</v>
      </c>
      <c r="E2" s="237" t="s">
        <v>48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0" t="s">
        <v>44</v>
      </c>
      <c r="F3" s="241"/>
      <c r="G3" s="241"/>
      <c r="H3" s="241"/>
      <c r="I3" s="241"/>
      <c r="J3" s="242"/>
    </row>
    <row r="4" spans="1:15" ht="23.25" customHeight="1" x14ac:dyDescent="0.2">
      <c r="A4" s="76">
        <v>1429</v>
      </c>
      <c r="B4" s="82" t="s">
        <v>46</v>
      </c>
      <c r="C4" s="83"/>
      <c r="D4" s="84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42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4"/>
      <c r="E11" s="244"/>
      <c r="F11" s="244"/>
      <c r="G11" s="244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8"/>
      <c r="F16" s="209"/>
      <c r="G16" s="208"/>
      <c r="H16" s="209"/>
      <c r="I16" s="208">
        <f>SUMIF(F53:F58,A16,I53:I58)+SUMIF(F53:F58,"PSU",I53:I58)</f>
        <v>0</v>
      </c>
      <c r="J16" s="210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8"/>
      <c r="F17" s="209"/>
      <c r="G17" s="208"/>
      <c r="H17" s="209"/>
      <c r="I17" s="208">
        <f>SUMIF(F53:F58,A17,I53:I58)</f>
        <v>0</v>
      </c>
      <c r="J17" s="210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8"/>
      <c r="F18" s="209"/>
      <c r="G18" s="208"/>
      <c r="H18" s="209"/>
      <c r="I18" s="208">
        <f>SUMIF(F53:F58,A18,I53:I58)</f>
        <v>0</v>
      </c>
      <c r="J18" s="210"/>
    </row>
    <row r="19" spans="1:10" ht="23.25" customHeight="1" x14ac:dyDescent="0.2">
      <c r="A19" s="144" t="s">
        <v>70</v>
      </c>
      <c r="B19" s="38" t="s">
        <v>27</v>
      </c>
      <c r="C19" s="62"/>
      <c r="D19" s="63"/>
      <c r="E19" s="208"/>
      <c r="F19" s="209"/>
      <c r="G19" s="208"/>
      <c r="H19" s="209"/>
      <c r="I19" s="208">
        <f>SUMIF(F53:F58,A19,I53:I58)</f>
        <v>0</v>
      </c>
      <c r="J19" s="210"/>
    </row>
    <row r="20" spans="1:10" ht="23.25" customHeight="1" x14ac:dyDescent="0.2">
      <c r="A20" s="144" t="s">
        <v>71</v>
      </c>
      <c r="B20" s="38" t="s">
        <v>28</v>
      </c>
      <c r="C20" s="62"/>
      <c r="D20" s="63"/>
      <c r="E20" s="208"/>
      <c r="F20" s="209"/>
      <c r="G20" s="208"/>
      <c r="H20" s="209"/>
      <c r="I20" s="208">
        <f>SUMIF(F53:F58,A20,I53:I58)</f>
        <v>0</v>
      </c>
      <c r="J20" s="21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4">
        <f>I23*E23/100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4">
        <f>I25*E25/100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6">
        <f>CenaCelkemBezDPH-(ZakladDPHSni+ZakladDPHZakl)</f>
        <v>0</v>
      </c>
      <c r="H27" s="236"/>
      <c r="I27" s="23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4">
        <f>A27</f>
        <v>0</v>
      </c>
      <c r="H28" s="214"/>
      <c r="I28" s="214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3">
        <f>ZakladDPHSni+DPHSni+ZakladDPHZakl+DPHZakl+Zaokrouhleni</f>
        <v>0</v>
      </c>
      <c r="H29" s="213"/>
      <c r="I29" s="213"/>
      <c r="J29" s="12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52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49</v>
      </c>
      <c r="C39" s="199"/>
      <c r="D39" s="199"/>
      <c r="E39" s="199"/>
      <c r="F39" s="101">
        <f>'IO 411 IO 411 Pol'!AE101</f>
        <v>0</v>
      </c>
      <c r="G39" s="102">
        <f>'IO 411 IO 411 Pol'!AF101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0" t="s">
        <v>50</v>
      </c>
      <c r="D40" s="200"/>
      <c r="E40" s="200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43</v>
      </c>
      <c r="C41" s="200" t="s">
        <v>44</v>
      </c>
      <c r="D41" s="200"/>
      <c r="E41" s="200"/>
      <c r="F41" s="107">
        <f>'IO 411 IO 411 Pol'!AE101</f>
        <v>0</v>
      </c>
      <c r="G41" s="108">
        <f>'IO 411 IO 411 Pol'!AF101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99" t="s">
        <v>44</v>
      </c>
      <c r="D42" s="199"/>
      <c r="E42" s="199"/>
      <c r="F42" s="112">
        <f>'IO 411 IO 411 Pol'!AE101</f>
        <v>0</v>
      </c>
      <c r="G42" s="103">
        <f>'IO 411 IO 411 Pol'!AF101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1" t="s">
        <v>51</v>
      </c>
      <c r="C43" s="202"/>
      <c r="D43" s="202"/>
      <c r="E43" s="202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x14ac:dyDescent="0.2">
      <c r="B46" s="198" t="s">
        <v>55</v>
      </c>
      <c r="C46" s="198"/>
      <c r="D46" s="198"/>
      <c r="E46" s="198"/>
      <c r="F46" s="198"/>
      <c r="G46" s="198"/>
      <c r="H46" s="198"/>
      <c r="I46" s="198"/>
      <c r="J46" s="198"/>
      <c r="AZ46" s="125" t="str">
        <f>B46</f>
        <v>V délce potrubí je započítán prořez 10 %.</v>
      </c>
    </row>
    <row r="47" spans="1:52" ht="25.5" x14ac:dyDescent="0.2">
      <c r="B47" s="198" t="s">
        <v>56</v>
      </c>
      <c r="C47" s="198"/>
      <c r="D47" s="198"/>
      <c r="E47" s="198"/>
      <c r="F47" s="198"/>
      <c r="G47" s="198"/>
      <c r="H47" s="198"/>
      <c r="I47" s="198"/>
      <c r="J47" s="198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57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59</v>
      </c>
      <c r="C53" s="196" t="s">
        <v>60</v>
      </c>
      <c r="D53" s="197"/>
      <c r="E53" s="197"/>
      <c r="F53" s="140" t="s">
        <v>24</v>
      </c>
      <c r="G53" s="141"/>
      <c r="H53" s="141"/>
      <c r="I53" s="141">
        <f>'IO 411 IO 411 Pol'!G8</f>
        <v>0</v>
      </c>
      <c r="J53" s="138" t="str">
        <f>IF(I59=0,"",I53/I59*100)</f>
        <v/>
      </c>
    </row>
    <row r="54" spans="1:10" ht="36.75" customHeight="1" x14ac:dyDescent="0.2">
      <c r="A54" s="129"/>
      <c r="B54" s="134" t="s">
        <v>61</v>
      </c>
      <c r="C54" s="196" t="s">
        <v>62</v>
      </c>
      <c r="D54" s="197"/>
      <c r="E54" s="197"/>
      <c r="F54" s="140" t="s">
        <v>24</v>
      </c>
      <c r="G54" s="141"/>
      <c r="H54" s="141"/>
      <c r="I54" s="141">
        <f>'IO 411 IO 411 Pol'!G38</f>
        <v>0</v>
      </c>
      <c r="J54" s="138" t="str">
        <f>IF(I59=0,"",I54/I59*100)</f>
        <v/>
      </c>
    </row>
    <row r="55" spans="1:10" ht="36.75" customHeight="1" x14ac:dyDescent="0.2">
      <c r="A55" s="129"/>
      <c r="B55" s="134" t="s">
        <v>63</v>
      </c>
      <c r="C55" s="196" t="s">
        <v>64</v>
      </c>
      <c r="D55" s="197"/>
      <c r="E55" s="197"/>
      <c r="F55" s="140" t="s">
        <v>24</v>
      </c>
      <c r="G55" s="141"/>
      <c r="H55" s="141"/>
      <c r="I55" s="141">
        <f>'IO 411 IO 411 Pol'!G84</f>
        <v>0</v>
      </c>
      <c r="J55" s="138" t="str">
        <f>IF(I59=0,"",I55/I59*100)</f>
        <v/>
      </c>
    </row>
    <row r="56" spans="1:10" ht="36.75" customHeight="1" x14ac:dyDescent="0.2">
      <c r="A56" s="129"/>
      <c r="B56" s="134" t="s">
        <v>65</v>
      </c>
      <c r="C56" s="196" t="s">
        <v>66</v>
      </c>
      <c r="D56" s="197"/>
      <c r="E56" s="197"/>
      <c r="F56" s="140" t="s">
        <v>24</v>
      </c>
      <c r="G56" s="141"/>
      <c r="H56" s="141"/>
      <c r="I56" s="141">
        <f>'IO 411 IO 411 Pol'!G87</f>
        <v>0</v>
      </c>
      <c r="J56" s="138" t="str">
        <f>IF(I59=0,"",I56/I59*100)</f>
        <v/>
      </c>
    </row>
    <row r="57" spans="1:10" ht="36.75" customHeight="1" x14ac:dyDescent="0.2">
      <c r="A57" s="129"/>
      <c r="B57" s="134" t="s">
        <v>67</v>
      </c>
      <c r="C57" s="196" t="s">
        <v>68</v>
      </c>
      <c r="D57" s="197"/>
      <c r="E57" s="197"/>
      <c r="F57" s="140" t="s">
        <v>69</v>
      </c>
      <c r="G57" s="141"/>
      <c r="H57" s="141"/>
      <c r="I57" s="141">
        <f>'IO 411 IO 411 Pol'!G90</f>
        <v>0</v>
      </c>
      <c r="J57" s="138" t="str">
        <f>IF(I59=0,"",I57/I59*100)</f>
        <v/>
      </c>
    </row>
    <row r="58" spans="1:10" ht="36.75" customHeight="1" x14ac:dyDescent="0.2">
      <c r="A58" s="129"/>
      <c r="B58" s="134" t="s">
        <v>70</v>
      </c>
      <c r="C58" s="196" t="s">
        <v>27</v>
      </c>
      <c r="D58" s="197"/>
      <c r="E58" s="197"/>
      <c r="F58" s="140" t="s">
        <v>70</v>
      </c>
      <c r="G58" s="141"/>
      <c r="H58" s="141"/>
      <c r="I58" s="141">
        <f>'IO 411 IO 411 Pol'!G97</f>
        <v>0</v>
      </c>
      <c r="J58" s="138" t="str">
        <f>IF(I59=0,"",I58/I59*100)</f>
        <v/>
      </c>
    </row>
    <row r="59" spans="1:10" ht="25.5" customHeight="1" x14ac:dyDescent="0.2">
      <c r="A59" s="130"/>
      <c r="B59" s="135" t="s">
        <v>1</v>
      </c>
      <c r="C59" s="136"/>
      <c r="D59" s="137"/>
      <c r="E59" s="137"/>
      <c r="F59" s="142"/>
      <c r="G59" s="143"/>
      <c r="H59" s="143"/>
      <c r="I59" s="143">
        <f>SUM(I53:I58)</f>
        <v>0</v>
      </c>
      <c r="J59" s="139">
        <f>SUM(J53:J58)</f>
        <v>0</v>
      </c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</sheetData>
  <sheetProtection algorithmName="SHA-512" hashValue="6aMYkPO/6hGsdWRS+LghuTFFhyxD5vpSI1RVVDCsWpCS93bJPTcclqheWnsLhCCFGQbTX2K4m2Bh52JxIeZUYg==" saltValue="x8PwY38IM0mQCIk6o4FO1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C58:E58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UFxB7+0g5xceRbSUg8ZWp6uUtWhCYA+2LUA4tuOnju7ZQFl0qrKWLEN9Sz3MmvRyxpVb64ZoNTi187gKkE1IVA==" saltValue="mPZYTJDZZ8XZuACX400d/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53425-E560-47B8-B63C-D2B5FCACE364}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72</v>
      </c>
      <c r="B1" s="256"/>
      <c r="C1" s="256"/>
      <c r="D1" s="256"/>
      <c r="E1" s="256"/>
      <c r="F1" s="256"/>
      <c r="G1" s="256"/>
      <c r="AG1" t="s">
        <v>73</v>
      </c>
    </row>
    <row r="2" spans="1:60" ht="24.95" customHeight="1" x14ac:dyDescent="0.2">
      <c r="A2" s="145" t="s">
        <v>7</v>
      </c>
      <c r="B2" s="49" t="s">
        <v>47</v>
      </c>
      <c r="C2" s="257" t="s">
        <v>48</v>
      </c>
      <c r="D2" s="258"/>
      <c r="E2" s="258"/>
      <c r="F2" s="258"/>
      <c r="G2" s="259"/>
      <c r="AG2" t="s">
        <v>74</v>
      </c>
    </row>
    <row r="3" spans="1:60" ht="24.95" customHeight="1" x14ac:dyDescent="0.2">
      <c r="A3" s="145" t="s">
        <v>8</v>
      </c>
      <c r="B3" s="49" t="s">
        <v>43</v>
      </c>
      <c r="C3" s="257" t="s">
        <v>44</v>
      </c>
      <c r="D3" s="258"/>
      <c r="E3" s="258"/>
      <c r="F3" s="258"/>
      <c r="G3" s="259"/>
      <c r="AC3" s="127" t="s">
        <v>74</v>
      </c>
      <c r="AG3" t="s">
        <v>75</v>
      </c>
    </row>
    <row r="4" spans="1:60" ht="24.95" customHeight="1" x14ac:dyDescent="0.2">
      <c r="A4" s="146" t="s">
        <v>9</v>
      </c>
      <c r="B4" s="147" t="s">
        <v>43</v>
      </c>
      <c r="C4" s="260" t="s">
        <v>44</v>
      </c>
      <c r="D4" s="261"/>
      <c r="E4" s="261"/>
      <c r="F4" s="261"/>
      <c r="G4" s="262"/>
      <c r="AG4" t="s">
        <v>76</v>
      </c>
    </row>
    <row r="5" spans="1:60" x14ac:dyDescent="0.2">
      <c r="D5" s="10"/>
    </row>
    <row r="6" spans="1:60" ht="38.25" x14ac:dyDescent="0.2">
      <c r="A6" s="149" t="s">
        <v>77</v>
      </c>
      <c r="B6" s="151" t="s">
        <v>78</v>
      </c>
      <c r="C6" s="151" t="s">
        <v>79</v>
      </c>
      <c r="D6" s="150" t="s">
        <v>80</v>
      </c>
      <c r="E6" s="149" t="s">
        <v>81</v>
      </c>
      <c r="F6" s="148" t="s">
        <v>82</v>
      </c>
      <c r="G6" s="149" t="s">
        <v>29</v>
      </c>
      <c r="H6" s="152" t="s">
        <v>30</v>
      </c>
      <c r="I6" s="152" t="s">
        <v>83</v>
      </c>
      <c r="J6" s="152" t="s">
        <v>31</v>
      </c>
      <c r="K6" s="152" t="s">
        <v>84</v>
      </c>
      <c r="L6" s="152" t="s">
        <v>85</v>
      </c>
      <c r="M6" s="152" t="s">
        <v>86</v>
      </c>
      <c r="N6" s="152" t="s">
        <v>87</v>
      </c>
      <c r="O6" s="152" t="s">
        <v>88</v>
      </c>
      <c r="P6" s="152" t="s">
        <v>89</v>
      </c>
      <c r="Q6" s="152" t="s">
        <v>90</v>
      </c>
      <c r="R6" s="152" t="s">
        <v>91</v>
      </c>
      <c r="S6" s="152" t="s">
        <v>92</v>
      </c>
      <c r="T6" s="152" t="s">
        <v>93</v>
      </c>
      <c r="U6" s="152" t="s">
        <v>94</v>
      </c>
      <c r="V6" s="152" t="s">
        <v>95</v>
      </c>
      <c r="W6" s="152" t="s">
        <v>96</v>
      </c>
      <c r="X6" s="152" t="s">
        <v>97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6" t="s">
        <v>98</v>
      </c>
      <c r="B8" s="167" t="s">
        <v>59</v>
      </c>
      <c r="C8" s="188" t="s">
        <v>60</v>
      </c>
      <c r="D8" s="168"/>
      <c r="E8" s="169"/>
      <c r="F8" s="170"/>
      <c r="G8" s="170">
        <f>SUMIF(AG9:AG37,"&lt;&gt;NOR",G9:G37)</f>
        <v>0</v>
      </c>
      <c r="H8" s="170"/>
      <c r="I8" s="170">
        <f>SUM(I9:I37)</f>
        <v>0</v>
      </c>
      <c r="J8" s="170"/>
      <c r="K8" s="170">
        <f>SUM(K9:K37)</f>
        <v>0</v>
      </c>
      <c r="L8" s="170"/>
      <c r="M8" s="170">
        <f>SUM(M9:M37)</f>
        <v>0</v>
      </c>
      <c r="N8" s="170"/>
      <c r="O8" s="170">
        <f>SUM(O9:O37)</f>
        <v>104.49000000000001</v>
      </c>
      <c r="P8" s="170"/>
      <c r="Q8" s="170">
        <f>SUM(Q9:Q37)</f>
        <v>0</v>
      </c>
      <c r="R8" s="170"/>
      <c r="S8" s="170"/>
      <c r="T8" s="171"/>
      <c r="U8" s="165"/>
      <c r="V8" s="165">
        <f>SUM(V9:V37)</f>
        <v>280.62</v>
      </c>
      <c r="W8" s="165"/>
      <c r="X8" s="165"/>
      <c r="AG8" t="s">
        <v>99</v>
      </c>
    </row>
    <row r="9" spans="1:60" outlineLevel="1" x14ac:dyDescent="0.2">
      <c r="A9" s="172">
        <v>1</v>
      </c>
      <c r="B9" s="173" t="s">
        <v>100</v>
      </c>
      <c r="C9" s="189" t="s">
        <v>101</v>
      </c>
      <c r="D9" s="174" t="s">
        <v>102</v>
      </c>
      <c r="E9" s="175">
        <v>24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 t="s">
        <v>103</v>
      </c>
      <c r="S9" s="177" t="s">
        <v>104</v>
      </c>
      <c r="T9" s="178" t="s">
        <v>104</v>
      </c>
      <c r="U9" s="162">
        <v>1.7629999999999999</v>
      </c>
      <c r="V9" s="162">
        <f>ROUND(E9*U9,2)</f>
        <v>42.31</v>
      </c>
      <c r="W9" s="162"/>
      <c r="X9" s="162" t="s">
        <v>105</v>
      </c>
      <c r="Y9" s="153"/>
      <c r="Z9" s="153"/>
      <c r="AA9" s="153"/>
      <c r="AB9" s="153"/>
      <c r="AC9" s="153"/>
      <c r="AD9" s="153"/>
      <c r="AE9" s="153"/>
      <c r="AF9" s="153"/>
      <c r="AG9" s="153" t="s">
        <v>106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4" t="s">
        <v>107</v>
      </c>
      <c r="D10" s="255"/>
      <c r="E10" s="255"/>
      <c r="F10" s="255"/>
      <c r="G10" s="255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108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9" t="str">
        <f>C10</f>
        <v>Příplatek k cenám hloubených vykopávek za ztížení vykopávky v blízkosti podzemního vedení nebo výbušnin pro jakoukoliv třídu horniny.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0" t="s">
        <v>109</v>
      </c>
      <c r="D11" s="163"/>
      <c r="E11" s="164">
        <v>24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110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2">
        <v>2</v>
      </c>
      <c r="B12" s="173" t="s">
        <v>111</v>
      </c>
      <c r="C12" s="189" t="s">
        <v>112</v>
      </c>
      <c r="D12" s="174" t="s">
        <v>102</v>
      </c>
      <c r="E12" s="175">
        <v>120.96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 t="s">
        <v>103</v>
      </c>
      <c r="S12" s="177" t="s">
        <v>104</v>
      </c>
      <c r="T12" s="178" t="s">
        <v>104</v>
      </c>
      <c r="U12" s="162">
        <v>0.2</v>
      </c>
      <c r="V12" s="162">
        <f>ROUND(E12*U12,2)</f>
        <v>24.19</v>
      </c>
      <c r="W12" s="162"/>
      <c r="X12" s="162" t="s">
        <v>105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106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33.75" outlineLevel="1" x14ac:dyDescent="0.2">
      <c r="A13" s="160"/>
      <c r="B13" s="161"/>
      <c r="C13" s="254" t="s">
        <v>113</v>
      </c>
      <c r="D13" s="255"/>
      <c r="E13" s="255"/>
      <c r="F13" s="255"/>
      <c r="G13" s="255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108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79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0" t="s">
        <v>114</v>
      </c>
      <c r="D14" s="163"/>
      <c r="E14" s="164">
        <v>120.96</v>
      </c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53"/>
      <c r="Z14" s="153"/>
      <c r="AA14" s="153"/>
      <c r="AB14" s="153"/>
      <c r="AC14" s="153"/>
      <c r="AD14" s="153"/>
      <c r="AE14" s="153"/>
      <c r="AF14" s="153"/>
      <c r="AG14" s="153" t="s">
        <v>110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2">
        <v>3</v>
      </c>
      <c r="B15" s="173" t="s">
        <v>115</v>
      </c>
      <c r="C15" s="189" t="s">
        <v>116</v>
      </c>
      <c r="D15" s="174" t="s">
        <v>102</v>
      </c>
      <c r="E15" s="175">
        <v>60.48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7">
        <v>0</v>
      </c>
      <c r="O15" s="177">
        <f>ROUND(E15*N15,2)</f>
        <v>0</v>
      </c>
      <c r="P15" s="177">
        <v>0</v>
      </c>
      <c r="Q15" s="177">
        <f>ROUND(E15*P15,2)</f>
        <v>0</v>
      </c>
      <c r="R15" s="177" t="s">
        <v>103</v>
      </c>
      <c r="S15" s="177" t="s">
        <v>104</v>
      </c>
      <c r="T15" s="178" t="s">
        <v>104</v>
      </c>
      <c r="U15" s="162">
        <v>8.4000000000000005E-2</v>
      </c>
      <c r="V15" s="162">
        <f>ROUND(E15*U15,2)</f>
        <v>5.08</v>
      </c>
      <c r="W15" s="162"/>
      <c r="X15" s="162" t="s">
        <v>105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106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33.75" outlineLevel="1" x14ac:dyDescent="0.2">
      <c r="A16" s="160"/>
      <c r="B16" s="161"/>
      <c r="C16" s="254" t="s">
        <v>113</v>
      </c>
      <c r="D16" s="255"/>
      <c r="E16" s="255"/>
      <c r="F16" s="255"/>
      <c r="G16" s="255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53"/>
      <c r="Z16" s="153"/>
      <c r="AA16" s="153"/>
      <c r="AB16" s="153"/>
      <c r="AC16" s="153"/>
      <c r="AD16" s="153"/>
      <c r="AE16" s="153"/>
      <c r="AF16" s="153"/>
      <c r="AG16" s="153" t="s">
        <v>108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79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0"/>
      <c r="B17" s="161"/>
      <c r="C17" s="190" t="s">
        <v>117</v>
      </c>
      <c r="D17" s="163"/>
      <c r="E17" s="164">
        <v>60.48</v>
      </c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53"/>
      <c r="Z17" s="153"/>
      <c r="AA17" s="153"/>
      <c r="AB17" s="153"/>
      <c r="AC17" s="153"/>
      <c r="AD17" s="153"/>
      <c r="AE17" s="153"/>
      <c r="AF17" s="153"/>
      <c r="AG17" s="153" t="s">
        <v>110</v>
      </c>
      <c r="AH17" s="153">
        <v>0</v>
      </c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2">
        <v>4</v>
      </c>
      <c r="B18" s="173" t="s">
        <v>118</v>
      </c>
      <c r="C18" s="189" t="s">
        <v>119</v>
      </c>
      <c r="D18" s="174" t="s">
        <v>102</v>
      </c>
      <c r="E18" s="175">
        <v>120.96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77">
        <v>0</v>
      </c>
      <c r="O18" s="177">
        <f>ROUND(E18*N18,2)</f>
        <v>0</v>
      </c>
      <c r="P18" s="177">
        <v>0</v>
      </c>
      <c r="Q18" s="177">
        <f>ROUND(E18*P18,2)</f>
        <v>0</v>
      </c>
      <c r="R18" s="177" t="s">
        <v>103</v>
      </c>
      <c r="S18" s="177" t="s">
        <v>104</v>
      </c>
      <c r="T18" s="178" t="s">
        <v>104</v>
      </c>
      <c r="U18" s="162">
        <v>0.34499999999999997</v>
      </c>
      <c r="V18" s="162">
        <f>ROUND(E18*U18,2)</f>
        <v>41.73</v>
      </c>
      <c r="W18" s="162"/>
      <c r="X18" s="162" t="s">
        <v>105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106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254" t="s">
        <v>120</v>
      </c>
      <c r="D19" s="255"/>
      <c r="E19" s="255"/>
      <c r="F19" s="255"/>
      <c r="G19" s="255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108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79" t="str">
        <f>C19</f>
        <v>bez naložení do dopravní nádoby, ale s vyprázdněním dopravní nádoby na hromadu nebo na dopravní prostředek,</v>
      </c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72">
        <v>5</v>
      </c>
      <c r="B20" s="173" t="s">
        <v>121</v>
      </c>
      <c r="C20" s="189" t="s">
        <v>122</v>
      </c>
      <c r="D20" s="174" t="s">
        <v>102</v>
      </c>
      <c r="E20" s="175">
        <v>70.56</v>
      </c>
      <c r="F20" s="176"/>
      <c r="G20" s="177">
        <f>ROUND(E20*F20,2)</f>
        <v>0</v>
      </c>
      <c r="H20" s="176"/>
      <c r="I20" s="177">
        <f>ROUND(E20*H20,2)</f>
        <v>0</v>
      </c>
      <c r="J20" s="176"/>
      <c r="K20" s="177">
        <f>ROUND(E20*J20,2)</f>
        <v>0</v>
      </c>
      <c r="L20" s="177">
        <v>21</v>
      </c>
      <c r="M20" s="177">
        <f>G20*(1+L20/100)</f>
        <v>0</v>
      </c>
      <c r="N20" s="177">
        <v>0</v>
      </c>
      <c r="O20" s="177">
        <f>ROUND(E20*N20,2)</f>
        <v>0</v>
      </c>
      <c r="P20" s="177">
        <v>0</v>
      </c>
      <c r="Q20" s="177">
        <f>ROUND(E20*P20,2)</f>
        <v>0</v>
      </c>
      <c r="R20" s="177" t="s">
        <v>103</v>
      </c>
      <c r="S20" s="177" t="s">
        <v>104</v>
      </c>
      <c r="T20" s="178" t="s">
        <v>104</v>
      </c>
      <c r="U20" s="162">
        <v>1.0999999999999999E-2</v>
      </c>
      <c r="V20" s="162">
        <f>ROUND(E20*U20,2)</f>
        <v>0.78</v>
      </c>
      <c r="W20" s="162"/>
      <c r="X20" s="162" t="s">
        <v>105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106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54" t="s">
        <v>123</v>
      </c>
      <c r="D21" s="255"/>
      <c r="E21" s="255"/>
      <c r="F21" s="255"/>
      <c r="G21" s="255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108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0" t="s">
        <v>124</v>
      </c>
      <c r="D22" s="163"/>
      <c r="E22" s="164">
        <v>70.56</v>
      </c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110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80">
        <v>6</v>
      </c>
      <c r="B23" s="181" t="s">
        <v>125</v>
      </c>
      <c r="C23" s="191" t="s">
        <v>126</v>
      </c>
      <c r="D23" s="182" t="s">
        <v>102</v>
      </c>
      <c r="E23" s="183">
        <v>70.56</v>
      </c>
      <c r="F23" s="184"/>
      <c r="G23" s="185">
        <f>ROUND(E23*F23,2)</f>
        <v>0</v>
      </c>
      <c r="H23" s="184"/>
      <c r="I23" s="185">
        <f>ROUND(E23*H23,2)</f>
        <v>0</v>
      </c>
      <c r="J23" s="184"/>
      <c r="K23" s="185">
        <f>ROUND(E23*J23,2)</f>
        <v>0</v>
      </c>
      <c r="L23" s="185">
        <v>21</v>
      </c>
      <c r="M23" s="185">
        <f>G23*(1+L23/100)</f>
        <v>0</v>
      </c>
      <c r="N23" s="185">
        <v>0</v>
      </c>
      <c r="O23" s="185">
        <f>ROUND(E23*N23,2)</f>
        <v>0</v>
      </c>
      <c r="P23" s="185">
        <v>0</v>
      </c>
      <c r="Q23" s="185">
        <f>ROUND(E23*P23,2)</f>
        <v>0</v>
      </c>
      <c r="R23" s="185" t="s">
        <v>103</v>
      </c>
      <c r="S23" s="185" t="s">
        <v>104</v>
      </c>
      <c r="T23" s="186" t="s">
        <v>104</v>
      </c>
      <c r="U23" s="162">
        <v>8.9999999999999993E-3</v>
      </c>
      <c r="V23" s="162">
        <f>ROUND(E23*U23,2)</f>
        <v>0.64</v>
      </c>
      <c r="W23" s="162"/>
      <c r="X23" s="162" t="s">
        <v>105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106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2">
        <v>7</v>
      </c>
      <c r="B24" s="173" t="s">
        <v>127</v>
      </c>
      <c r="C24" s="189" t="s">
        <v>128</v>
      </c>
      <c r="D24" s="174" t="s">
        <v>102</v>
      </c>
      <c r="E24" s="175">
        <v>50.4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7" t="s">
        <v>103</v>
      </c>
      <c r="S24" s="177" t="s">
        <v>104</v>
      </c>
      <c r="T24" s="178" t="s">
        <v>104</v>
      </c>
      <c r="U24" s="162">
        <v>0.20200000000000001</v>
      </c>
      <c r="V24" s="162">
        <f>ROUND(E24*U24,2)</f>
        <v>10.18</v>
      </c>
      <c r="W24" s="162"/>
      <c r="X24" s="162" t="s">
        <v>105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106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54" t="s">
        <v>129</v>
      </c>
      <c r="D25" s="255"/>
      <c r="E25" s="255"/>
      <c r="F25" s="255"/>
      <c r="G25" s="255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108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0" t="s">
        <v>130</v>
      </c>
      <c r="D26" s="163"/>
      <c r="E26" s="164">
        <v>50.4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3"/>
      <c r="Z26" s="153"/>
      <c r="AA26" s="153"/>
      <c r="AB26" s="153"/>
      <c r="AC26" s="153"/>
      <c r="AD26" s="153"/>
      <c r="AE26" s="153"/>
      <c r="AF26" s="153"/>
      <c r="AG26" s="153" t="s">
        <v>110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2">
        <v>8</v>
      </c>
      <c r="B27" s="173" t="s">
        <v>131</v>
      </c>
      <c r="C27" s="189" t="s">
        <v>132</v>
      </c>
      <c r="D27" s="174" t="s">
        <v>102</v>
      </c>
      <c r="E27" s="175">
        <v>50.248800000000003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 t="s">
        <v>103</v>
      </c>
      <c r="S27" s="177" t="s">
        <v>104</v>
      </c>
      <c r="T27" s="178" t="s">
        <v>104</v>
      </c>
      <c r="U27" s="162">
        <v>0.94</v>
      </c>
      <c r="V27" s="162">
        <f>ROUND(E27*U27,2)</f>
        <v>47.23</v>
      </c>
      <c r="W27" s="162"/>
      <c r="X27" s="162" t="s">
        <v>105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106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60"/>
      <c r="B28" s="161"/>
      <c r="C28" s="254" t="s">
        <v>133</v>
      </c>
      <c r="D28" s="255"/>
      <c r="E28" s="255"/>
      <c r="F28" s="255"/>
      <c r="G28" s="255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108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79" t="str">
        <f>C28</f>
        <v>sypaninou z vhodných hornin tř. 1 - 4 nebo materiálem připraveným podél výkopu ve vzdálenosti do 3 m od jeho kraje, pro jakoukoliv hloubku výkopu a jakoukoliv míru zhutnění,</v>
      </c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80">
        <v>9</v>
      </c>
      <c r="B29" s="181" t="s">
        <v>134</v>
      </c>
      <c r="C29" s="191" t="s">
        <v>135</v>
      </c>
      <c r="D29" s="182" t="s">
        <v>102</v>
      </c>
      <c r="E29" s="183">
        <v>70.56</v>
      </c>
      <c r="F29" s="184"/>
      <c r="G29" s="185">
        <f>ROUND(E29*F29,2)</f>
        <v>0</v>
      </c>
      <c r="H29" s="184"/>
      <c r="I29" s="185">
        <f>ROUND(E29*H29,2)</f>
        <v>0</v>
      </c>
      <c r="J29" s="184"/>
      <c r="K29" s="185">
        <f>ROUND(E29*J29,2)</f>
        <v>0</v>
      </c>
      <c r="L29" s="185">
        <v>21</v>
      </c>
      <c r="M29" s="185">
        <f>G29*(1+L29/100)</f>
        <v>0</v>
      </c>
      <c r="N29" s="185">
        <v>0</v>
      </c>
      <c r="O29" s="185">
        <f>ROUND(E29*N29,2)</f>
        <v>0</v>
      </c>
      <c r="P29" s="185">
        <v>0</v>
      </c>
      <c r="Q29" s="185">
        <f>ROUND(E29*P29,2)</f>
        <v>0</v>
      </c>
      <c r="R29" s="185" t="s">
        <v>103</v>
      </c>
      <c r="S29" s="185" t="s">
        <v>104</v>
      </c>
      <c r="T29" s="186" t="s">
        <v>104</v>
      </c>
      <c r="U29" s="162">
        <v>0</v>
      </c>
      <c r="V29" s="162">
        <f>ROUND(E29*U29,2)</f>
        <v>0</v>
      </c>
      <c r="W29" s="162"/>
      <c r="X29" s="162" t="s">
        <v>105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106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2">
        <v>10</v>
      </c>
      <c r="B30" s="173" t="s">
        <v>136</v>
      </c>
      <c r="C30" s="189" t="s">
        <v>137</v>
      </c>
      <c r="D30" s="174" t="s">
        <v>102</v>
      </c>
      <c r="E30" s="175">
        <v>10.08</v>
      </c>
      <c r="F30" s="176"/>
      <c r="G30" s="177">
        <f>ROUND(E30*F30,2)</f>
        <v>0</v>
      </c>
      <c r="H30" s="176"/>
      <c r="I30" s="177">
        <f>ROUND(E30*H30,2)</f>
        <v>0</v>
      </c>
      <c r="J30" s="176"/>
      <c r="K30" s="177">
        <f>ROUND(E30*J30,2)</f>
        <v>0</v>
      </c>
      <c r="L30" s="177">
        <v>21</v>
      </c>
      <c r="M30" s="177">
        <f>G30*(1+L30/100)</f>
        <v>0</v>
      </c>
      <c r="N30" s="177">
        <v>1.8907700000000001</v>
      </c>
      <c r="O30" s="177">
        <f>ROUND(E30*N30,2)</f>
        <v>19.059999999999999</v>
      </c>
      <c r="P30" s="177">
        <v>0</v>
      </c>
      <c r="Q30" s="177">
        <f>ROUND(E30*P30,2)</f>
        <v>0</v>
      </c>
      <c r="R30" s="177" t="s">
        <v>138</v>
      </c>
      <c r="S30" s="177" t="s">
        <v>104</v>
      </c>
      <c r="T30" s="178" t="s">
        <v>104</v>
      </c>
      <c r="U30" s="162">
        <v>1.6950000000000001</v>
      </c>
      <c r="V30" s="162">
        <f>ROUND(E30*U30,2)</f>
        <v>17.09</v>
      </c>
      <c r="W30" s="162"/>
      <c r="X30" s="162" t="s">
        <v>105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106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60"/>
      <c r="B31" s="161"/>
      <c r="C31" s="254" t="s">
        <v>139</v>
      </c>
      <c r="D31" s="255"/>
      <c r="E31" s="255"/>
      <c r="F31" s="255"/>
      <c r="G31" s="255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108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0" t="s">
        <v>140</v>
      </c>
      <c r="D32" s="163"/>
      <c r="E32" s="164">
        <v>10.08</v>
      </c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53"/>
      <c r="Z32" s="153"/>
      <c r="AA32" s="153"/>
      <c r="AB32" s="153"/>
      <c r="AC32" s="153"/>
      <c r="AD32" s="153"/>
      <c r="AE32" s="153"/>
      <c r="AF32" s="153"/>
      <c r="AG32" s="153" t="s">
        <v>110</v>
      </c>
      <c r="AH32" s="153">
        <v>0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80">
        <v>11</v>
      </c>
      <c r="B33" s="181" t="s">
        <v>141</v>
      </c>
      <c r="C33" s="191" t="s">
        <v>142</v>
      </c>
      <c r="D33" s="182" t="s">
        <v>143</v>
      </c>
      <c r="E33" s="183">
        <v>124</v>
      </c>
      <c r="F33" s="184"/>
      <c r="G33" s="185">
        <f>ROUND(E33*F33,2)</f>
        <v>0</v>
      </c>
      <c r="H33" s="184"/>
      <c r="I33" s="185">
        <f>ROUND(E33*H33,2)</f>
        <v>0</v>
      </c>
      <c r="J33" s="184"/>
      <c r="K33" s="185">
        <f>ROUND(E33*J33,2)</f>
        <v>0</v>
      </c>
      <c r="L33" s="185">
        <v>21</v>
      </c>
      <c r="M33" s="185">
        <f>G33*(1+L33/100)</f>
        <v>0</v>
      </c>
      <c r="N33" s="185">
        <v>0</v>
      </c>
      <c r="O33" s="185">
        <f>ROUND(E33*N33,2)</f>
        <v>0</v>
      </c>
      <c r="P33" s="185">
        <v>0</v>
      </c>
      <c r="Q33" s="185">
        <f>ROUND(E33*P33,2)</f>
        <v>0</v>
      </c>
      <c r="R33" s="185" t="s">
        <v>138</v>
      </c>
      <c r="S33" s="185" t="s">
        <v>104</v>
      </c>
      <c r="T33" s="186" t="s">
        <v>104</v>
      </c>
      <c r="U33" s="162">
        <v>2.5999999999999999E-2</v>
      </c>
      <c r="V33" s="162">
        <f>ROUND(E33*U33,2)</f>
        <v>3.22</v>
      </c>
      <c r="W33" s="162"/>
      <c r="X33" s="162" t="s">
        <v>105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106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80">
        <v>12</v>
      </c>
      <c r="B34" s="181" t="s">
        <v>144</v>
      </c>
      <c r="C34" s="191" t="s">
        <v>145</v>
      </c>
      <c r="D34" s="182" t="s">
        <v>143</v>
      </c>
      <c r="E34" s="183">
        <v>248</v>
      </c>
      <c r="F34" s="184"/>
      <c r="G34" s="185">
        <f>ROUND(E34*F34,2)</f>
        <v>0</v>
      </c>
      <c r="H34" s="184"/>
      <c r="I34" s="185">
        <f>ROUND(E34*H34,2)</f>
        <v>0</v>
      </c>
      <c r="J34" s="184"/>
      <c r="K34" s="185">
        <f>ROUND(E34*J34,2)</f>
        <v>0</v>
      </c>
      <c r="L34" s="185">
        <v>21</v>
      </c>
      <c r="M34" s="185">
        <f>G34*(1+L34/100)</f>
        <v>0</v>
      </c>
      <c r="N34" s="185">
        <v>5.0000000000000002E-5</v>
      </c>
      <c r="O34" s="185">
        <f>ROUND(E34*N34,2)</f>
        <v>0.01</v>
      </c>
      <c r="P34" s="185">
        <v>0</v>
      </c>
      <c r="Q34" s="185">
        <f>ROUND(E34*P34,2)</f>
        <v>0</v>
      </c>
      <c r="R34" s="185" t="s">
        <v>138</v>
      </c>
      <c r="S34" s="185" t="s">
        <v>104</v>
      </c>
      <c r="T34" s="186" t="s">
        <v>104</v>
      </c>
      <c r="U34" s="162">
        <v>3.4000000000000002E-2</v>
      </c>
      <c r="V34" s="162">
        <f>ROUND(E34*U34,2)</f>
        <v>8.43</v>
      </c>
      <c r="W34" s="162"/>
      <c r="X34" s="162" t="s">
        <v>105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106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2">
        <v>13</v>
      </c>
      <c r="B35" s="173" t="s">
        <v>146</v>
      </c>
      <c r="C35" s="189" t="s">
        <v>147</v>
      </c>
      <c r="D35" s="174" t="s">
        <v>102</v>
      </c>
      <c r="E35" s="175">
        <v>50.248800000000003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7">
        <v>1.7</v>
      </c>
      <c r="O35" s="177">
        <f>ROUND(E35*N35,2)</f>
        <v>85.42</v>
      </c>
      <c r="P35" s="177">
        <v>0</v>
      </c>
      <c r="Q35" s="177">
        <f>ROUND(E35*P35,2)</f>
        <v>0</v>
      </c>
      <c r="R35" s="177"/>
      <c r="S35" s="177" t="s">
        <v>148</v>
      </c>
      <c r="T35" s="178" t="s">
        <v>104</v>
      </c>
      <c r="U35" s="162">
        <v>1.587</v>
      </c>
      <c r="V35" s="162">
        <f>ROUND(E35*U35,2)</f>
        <v>79.739999999999995</v>
      </c>
      <c r="W35" s="162"/>
      <c r="X35" s="162" t="s">
        <v>105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106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0" t="s">
        <v>149</v>
      </c>
      <c r="D36" s="163"/>
      <c r="E36" s="164">
        <v>60.48</v>
      </c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0" t="s">
        <v>150</v>
      </c>
      <c r="D37" s="163"/>
      <c r="E37" s="164">
        <v>-10.231199999999999</v>
      </c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53"/>
      <c r="Z37" s="153"/>
      <c r="AA37" s="153"/>
      <c r="AB37" s="153"/>
      <c r="AC37" s="153"/>
      <c r="AD37" s="153"/>
      <c r="AE37" s="153"/>
      <c r="AF37" s="153"/>
      <c r="AG37" s="153" t="s">
        <v>110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66" t="s">
        <v>98</v>
      </c>
      <c r="B38" s="167" t="s">
        <v>61</v>
      </c>
      <c r="C38" s="188" t="s">
        <v>62</v>
      </c>
      <c r="D38" s="168"/>
      <c r="E38" s="169"/>
      <c r="F38" s="170"/>
      <c r="G38" s="170">
        <f>SUMIF(AG39:AG83,"&lt;&gt;NOR",G39:G83)</f>
        <v>0</v>
      </c>
      <c r="H38" s="170"/>
      <c r="I38" s="170">
        <f>SUM(I39:I83)</f>
        <v>0</v>
      </c>
      <c r="J38" s="170"/>
      <c r="K38" s="170">
        <f>SUM(K39:K83)</f>
        <v>0</v>
      </c>
      <c r="L38" s="170"/>
      <c r="M38" s="170">
        <f>SUM(M39:M83)</f>
        <v>0</v>
      </c>
      <c r="N38" s="170"/>
      <c r="O38" s="170">
        <f>SUM(O39:O83)</f>
        <v>8.9399999999999977</v>
      </c>
      <c r="P38" s="170"/>
      <c r="Q38" s="170">
        <f>SUM(Q39:Q83)</f>
        <v>0</v>
      </c>
      <c r="R38" s="170"/>
      <c r="S38" s="170"/>
      <c r="T38" s="171"/>
      <c r="U38" s="165"/>
      <c r="V38" s="165">
        <f>SUM(V39:V83)</f>
        <v>259.27</v>
      </c>
      <c r="W38" s="165"/>
      <c r="X38" s="165"/>
      <c r="AG38" t="s">
        <v>99</v>
      </c>
    </row>
    <row r="39" spans="1:60" ht="22.5" outlineLevel="1" x14ac:dyDescent="0.2">
      <c r="A39" s="172">
        <v>14</v>
      </c>
      <c r="B39" s="173" t="s">
        <v>151</v>
      </c>
      <c r="C39" s="189" t="s">
        <v>152</v>
      </c>
      <c r="D39" s="174" t="s">
        <v>143</v>
      </c>
      <c r="E39" s="175">
        <v>118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7" t="s">
        <v>138</v>
      </c>
      <c r="S39" s="177" t="s">
        <v>104</v>
      </c>
      <c r="T39" s="178" t="s">
        <v>104</v>
      </c>
      <c r="U39" s="162">
        <v>0.745</v>
      </c>
      <c r="V39" s="162">
        <f>ROUND(E39*U39,2)</f>
        <v>87.91</v>
      </c>
      <c r="W39" s="162"/>
      <c r="X39" s="162" t="s">
        <v>105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106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54" t="s">
        <v>153</v>
      </c>
      <c r="D40" s="255"/>
      <c r="E40" s="255"/>
      <c r="F40" s="255"/>
      <c r="G40" s="255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2"/>
      <c r="V40" s="162"/>
      <c r="W40" s="162"/>
      <c r="X40" s="162"/>
      <c r="Y40" s="153"/>
      <c r="Z40" s="153"/>
      <c r="AA40" s="153"/>
      <c r="AB40" s="153"/>
      <c r="AC40" s="153"/>
      <c r="AD40" s="153"/>
      <c r="AE40" s="153"/>
      <c r="AF40" s="153"/>
      <c r="AG40" s="153" t="s">
        <v>108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2">
        <v>15</v>
      </c>
      <c r="B41" s="173" t="s">
        <v>154</v>
      </c>
      <c r="C41" s="189" t="s">
        <v>155</v>
      </c>
      <c r="D41" s="174" t="s">
        <v>156</v>
      </c>
      <c r="E41" s="175">
        <v>2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2.2000000000000001E-4</v>
      </c>
      <c r="O41" s="177">
        <f>ROUND(E41*N41,2)</f>
        <v>0</v>
      </c>
      <c r="P41" s="177">
        <v>0</v>
      </c>
      <c r="Q41" s="177">
        <f>ROUND(E41*P41,2)</f>
        <v>0</v>
      </c>
      <c r="R41" s="177" t="s">
        <v>138</v>
      </c>
      <c r="S41" s="177" t="s">
        <v>104</v>
      </c>
      <c r="T41" s="178" t="s">
        <v>104</v>
      </c>
      <c r="U41" s="162">
        <v>1.42</v>
      </c>
      <c r="V41" s="162">
        <f>ROUND(E41*U41,2)</f>
        <v>2.84</v>
      </c>
      <c r="W41" s="162"/>
      <c r="X41" s="162" t="s">
        <v>105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106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0" t="s">
        <v>157</v>
      </c>
      <c r="D42" s="163"/>
      <c r="E42" s="164">
        <v>2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110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72">
        <v>16</v>
      </c>
      <c r="B43" s="173" t="s">
        <v>158</v>
      </c>
      <c r="C43" s="189" t="s">
        <v>159</v>
      </c>
      <c r="D43" s="174" t="s">
        <v>156</v>
      </c>
      <c r="E43" s="175">
        <v>4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7">
        <v>7.5700000000000003E-3</v>
      </c>
      <c r="O43" s="177">
        <f>ROUND(E43*N43,2)</f>
        <v>0.03</v>
      </c>
      <c r="P43" s="177">
        <v>0</v>
      </c>
      <c r="Q43" s="177">
        <f>ROUND(E43*P43,2)</f>
        <v>0</v>
      </c>
      <c r="R43" s="177" t="s">
        <v>138</v>
      </c>
      <c r="S43" s="177" t="s">
        <v>104</v>
      </c>
      <c r="T43" s="178" t="s">
        <v>104</v>
      </c>
      <c r="U43" s="162">
        <v>2.0579999999999998</v>
      </c>
      <c r="V43" s="162">
        <f>ROUND(E43*U43,2)</f>
        <v>8.23</v>
      </c>
      <c r="W43" s="162"/>
      <c r="X43" s="162" t="s">
        <v>105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106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0" t="s">
        <v>160</v>
      </c>
      <c r="D44" s="163"/>
      <c r="E44" s="164">
        <v>2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53"/>
      <c r="Z44" s="153"/>
      <c r="AA44" s="153"/>
      <c r="AB44" s="153"/>
      <c r="AC44" s="153"/>
      <c r="AD44" s="153"/>
      <c r="AE44" s="153"/>
      <c r="AF44" s="153"/>
      <c r="AG44" s="153" t="s">
        <v>110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0" t="s">
        <v>161</v>
      </c>
      <c r="D45" s="163"/>
      <c r="E45" s="164">
        <v>2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53"/>
      <c r="Z45" s="153"/>
      <c r="AA45" s="153"/>
      <c r="AB45" s="153"/>
      <c r="AC45" s="153"/>
      <c r="AD45" s="153"/>
      <c r="AE45" s="153"/>
      <c r="AF45" s="153"/>
      <c r="AG45" s="153" t="s">
        <v>110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72">
        <v>17</v>
      </c>
      <c r="B46" s="173" t="s">
        <v>162</v>
      </c>
      <c r="C46" s="189" t="s">
        <v>163</v>
      </c>
      <c r="D46" s="174" t="s">
        <v>156</v>
      </c>
      <c r="E46" s="175">
        <v>2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7" t="s">
        <v>138</v>
      </c>
      <c r="S46" s="177" t="s">
        <v>104</v>
      </c>
      <c r="T46" s="178" t="s">
        <v>104</v>
      </c>
      <c r="U46" s="162">
        <v>1.2216</v>
      </c>
      <c r="V46" s="162">
        <f>ROUND(E46*U46,2)</f>
        <v>2.44</v>
      </c>
      <c r="W46" s="162"/>
      <c r="X46" s="162" t="s">
        <v>105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164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0" t="s">
        <v>165</v>
      </c>
      <c r="D47" s="163"/>
      <c r="E47" s="164">
        <v>2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110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72">
        <v>18</v>
      </c>
      <c r="B48" s="173" t="s">
        <v>166</v>
      </c>
      <c r="C48" s="189" t="s">
        <v>167</v>
      </c>
      <c r="D48" s="174" t="s">
        <v>156</v>
      </c>
      <c r="E48" s="175">
        <v>4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 t="s">
        <v>138</v>
      </c>
      <c r="S48" s="177" t="s">
        <v>104</v>
      </c>
      <c r="T48" s="178" t="s">
        <v>104</v>
      </c>
      <c r="U48" s="162">
        <v>2.9672000000000001</v>
      </c>
      <c r="V48" s="162">
        <f>ROUND(E48*U48,2)</f>
        <v>11.87</v>
      </c>
      <c r="W48" s="162"/>
      <c r="X48" s="162" t="s">
        <v>105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164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190" t="s">
        <v>168</v>
      </c>
      <c r="D49" s="163"/>
      <c r="E49" s="164">
        <v>4</v>
      </c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53"/>
      <c r="Z49" s="153"/>
      <c r="AA49" s="153"/>
      <c r="AB49" s="153"/>
      <c r="AC49" s="153"/>
      <c r="AD49" s="153"/>
      <c r="AE49" s="153"/>
      <c r="AF49" s="153"/>
      <c r="AG49" s="153" t="s">
        <v>110</v>
      </c>
      <c r="AH49" s="153">
        <v>0</v>
      </c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80">
        <v>19</v>
      </c>
      <c r="B50" s="181" t="s">
        <v>169</v>
      </c>
      <c r="C50" s="191" t="s">
        <v>170</v>
      </c>
      <c r="D50" s="182" t="s">
        <v>156</v>
      </c>
      <c r="E50" s="183">
        <v>2</v>
      </c>
      <c r="F50" s="184"/>
      <c r="G50" s="185">
        <f>ROUND(E50*F50,2)</f>
        <v>0</v>
      </c>
      <c r="H50" s="184"/>
      <c r="I50" s="185">
        <f>ROUND(E50*H50,2)</f>
        <v>0</v>
      </c>
      <c r="J50" s="184"/>
      <c r="K50" s="185">
        <f>ROUND(E50*J50,2)</f>
        <v>0</v>
      </c>
      <c r="L50" s="185">
        <v>21</v>
      </c>
      <c r="M50" s="185">
        <f>G50*(1+L50/100)</f>
        <v>0</v>
      </c>
      <c r="N50" s="185">
        <v>2.2000000000000001E-4</v>
      </c>
      <c r="O50" s="185">
        <f>ROUND(E50*N50,2)</f>
        <v>0</v>
      </c>
      <c r="P50" s="185">
        <v>0</v>
      </c>
      <c r="Q50" s="185">
        <f>ROUND(E50*P50,2)</f>
        <v>0</v>
      </c>
      <c r="R50" s="185" t="s">
        <v>138</v>
      </c>
      <c r="S50" s="185" t="s">
        <v>104</v>
      </c>
      <c r="T50" s="186" t="s">
        <v>104</v>
      </c>
      <c r="U50" s="162">
        <v>1.554</v>
      </c>
      <c r="V50" s="162">
        <f>ROUND(E50*U50,2)</f>
        <v>3.11</v>
      </c>
      <c r="W50" s="162"/>
      <c r="X50" s="162" t="s">
        <v>105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164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80">
        <v>20</v>
      </c>
      <c r="B51" s="181" t="s">
        <v>171</v>
      </c>
      <c r="C51" s="191" t="s">
        <v>172</v>
      </c>
      <c r="D51" s="182" t="s">
        <v>156</v>
      </c>
      <c r="E51" s="183">
        <v>2</v>
      </c>
      <c r="F51" s="184"/>
      <c r="G51" s="185">
        <f>ROUND(E51*F51,2)</f>
        <v>0</v>
      </c>
      <c r="H51" s="184"/>
      <c r="I51" s="185">
        <f>ROUND(E51*H51,2)</f>
        <v>0</v>
      </c>
      <c r="J51" s="184"/>
      <c r="K51" s="185">
        <f>ROUND(E51*J51,2)</f>
        <v>0</v>
      </c>
      <c r="L51" s="185">
        <v>21</v>
      </c>
      <c r="M51" s="185">
        <f>G51*(1+L51/100)</f>
        <v>0</v>
      </c>
      <c r="N51" s="185">
        <v>1.1E-4</v>
      </c>
      <c r="O51" s="185">
        <f>ROUND(E51*N51,2)</f>
        <v>0</v>
      </c>
      <c r="P51" s="185">
        <v>0</v>
      </c>
      <c r="Q51" s="185">
        <f>ROUND(E51*P51,2)</f>
        <v>0</v>
      </c>
      <c r="R51" s="185" t="s">
        <v>138</v>
      </c>
      <c r="S51" s="185" t="s">
        <v>104</v>
      </c>
      <c r="T51" s="186" t="s">
        <v>104</v>
      </c>
      <c r="U51" s="162">
        <v>0.70799999999999996</v>
      </c>
      <c r="V51" s="162">
        <f>ROUND(E51*U51,2)</f>
        <v>1.42</v>
      </c>
      <c r="W51" s="162"/>
      <c r="X51" s="162" t="s">
        <v>105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106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80">
        <v>21</v>
      </c>
      <c r="B52" s="181" t="s">
        <v>173</v>
      </c>
      <c r="C52" s="191" t="s">
        <v>174</v>
      </c>
      <c r="D52" s="182" t="s">
        <v>156</v>
      </c>
      <c r="E52" s="183">
        <v>2</v>
      </c>
      <c r="F52" s="184"/>
      <c r="G52" s="185">
        <f>ROUND(E52*F52,2)</f>
        <v>0</v>
      </c>
      <c r="H52" s="184"/>
      <c r="I52" s="185">
        <f>ROUND(E52*H52,2)</f>
        <v>0</v>
      </c>
      <c r="J52" s="184"/>
      <c r="K52" s="185">
        <f>ROUND(E52*J52,2)</f>
        <v>0</v>
      </c>
      <c r="L52" s="185">
        <v>21</v>
      </c>
      <c r="M52" s="185">
        <f>G52*(1+L52/100)</f>
        <v>0</v>
      </c>
      <c r="N52" s="185">
        <v>4.0999999999999999E-4</v>
      </c>
      <c r="O52" s="185">
        <f>ROUND(E52*N52,2)</f>
        <v>0</v>
      </c>
      <c r="P52" s="185">
        <v>0</v>
      </c>
      <c r="Q52" s="185">
        <f>ROUND(E52*P52,2)</f>
        <v>0</v>
      </c>
      <c r="R52" s="185" t="s">
        <v>138</v>
      </c>
      <c r="S52" s="185" t="s">
        <v>104</v>
      </c>
      <c r="T52" s="186" t="s">
        <v>104</v>
      </c>
      <c r="U52" s="162">
        <v>1.8660000000000001</v>
      </c>
      <c r="V52" s="162">
        <f>ROUND(E52*U52,2)</f>
        <v>3.73</v>
      </c>
      <c r="W52" s="162"/>
      <c r="X52" s="162" t="s">
        <v>105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164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2">
        <v>22</v>
      </c>
      <c r="B53" s="173" t="s">
        <v>175</v>
      </c>
      <c r="C53" s="189" t="s">
        <v>176</v>
      </c>
      <c r="D53" s="174" t="s">
        <v>143</v>
      </c>
      <c r="E53" s="175">
        <v>126</v>
      </c>
      <c r="F53" s="176"/>
      <c r="G53" s="177">
        <f>ROUND(E53*F53,2)</f>
        <v>0</v>
      </c>
      <c r="H53" s="176"/>
      <c r="I53" s="177">
        <f>ROUND(E53*H53,2)</f>
        <v>0</v>
      </c>
      <c r="J53" s="176"/>
      <c r="K53" s="177">
        <f>ROUND(E53*J53,2)</f>
        <v>0</v>
      </c>
      <c r="L53" s="177">
        <v>21</v>
      </c>
      <c r="M53" s="177">
        <f>G53*(1+L53/100)</f>
        <v>0</v>
      </c>
      <c r="N53" s="177">
        <v>0</v>
      </c>
      <c r="O53" s="177">
        <f>ROUND(E53*N53,2)</f>
        <v>0</v>
      </c>
      <c r="P53" s="177">
        <v>0</v>
      </c>
      <c r="Q53" s="177">
        <f>ROUND(E53*P53,2)</f>
        <v>0</v>
      </c>
      <c r="R53" s="177" t="s">
        <v>138</v>
      </c>
      <c r="S53" s="177" t="s">
        <v>104</v>
      </c>
      <c r="T53" s="178" t="s">
        <v>104</v>
      </c>
      <c r="U53" s="162">
        <v>6.6000000000000003E-2</v>
      </c>
      <c r="V53" s="162">
        <f>ROUND(E53*U53,2)</f>
        <v>8.32</v>
      </c>
      <c r="W53" s="162"/>
      <c r="X53" s="162" t="s">
        <v>105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106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4" t="s">
        <v>177</v>
      </c>
      <c r="D54" s="255"/>
      <c r="E54" s="255"/>
      <c r="F54" s="255"/>
      <c r="G54" s="255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108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79" t="str">
        <f>C54</f>
        <v>přísun, montáže, demontáže a odsunu zkoušecího čerpadla, napuštění tlakovou vodou a dodání vody pro tlakovou zkoušku,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2">
        <v>23</v>
      </c>
      <c r="B55" s="173" t="s">
        <v>178</v>
      </c>
      <c r="C55" s="189" t="s">
        <v>179</v>
      </c>
      <c r="D55" s="174" t="s">
        <v>143</v>
      </c>
      <c r="E55" s="175">
        <v>126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7">
        <v>0</v>
      </c>
      <c r="O55" s="177">
        <f>ROUND(E55*N55,2)</f>
        <v>0</v>
      </c>
      <c r="P55" s="177">
        <v>0</v>
      </c>
      <c r="Q55" s="177">
        <f>ROUND(E55*P55,2)</f>
        <v>0</v>
      </c>
      <c r="R55" s="177" t="s">
        <v>138</v>
      </c>
      <c r="S55" s="177" t="s">
        <v>104</v>
      </c>
      <c r="T55" s="178" t="s">
        <v>104</v>
      </c>
      <c r="U55" s="162">
        <v>0.57999999999999996</v>
      </c>
      <c r="V55" s="162">
        <f>ROUND(E55*U55,2)</f>
        <v>73.08</v>
      </c>
      <c r="W55" s="162"/>
      <c r="X55" s="162" t="s">
        <v>105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106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4" t="s">
        <v>180</v>
      </c>
      <c r="D56" s="255"/>
      <c r="E56" s="255"/>
      <c r="F56" s="255"/>
      <c r="G56" s="255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53"/>
      <c r="Z56" s="153"/>
      <c r="AA56" s="153"/>
      <c r="AB56" s="153"/>
      <c r="AC56" s="153"/>
      <c r="AD56" s="153"/>
      <c r="AE56" s="153"/>
      <c r="AF56" s="153"/>
      <c r="AG56" s="153" t="s">
        <v>108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79" t="str">
        <f>C56</f>
        <v>napuštění a vypuštění vody, dodání vody a desinfekčního prostředku, náklady na bakteriologický rozbor vody,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2">
        <v>24</v>
      </c>
      <c r="B57" s="173" t="s">
        <v>181</v>
      </c>
      <c r="C57" s="189" t="s">
        <v>182</v>
      </c>
      <c r="D57" s="174" t="s">
        <v>156</v>
      </c>
      <c r="E57" s="175">
        <v>2</v>
      </c>
      <c r="F57" s="176"/>
      <c r="G57" s="177">
        <f>ROUND(E57*F57,2)</f>
        <v>0</v>
      </c>
      <c r="H57" s="176"/>
      <c r="I57" s="177">
        <f>ROUND(E57*H57,2)</f>
        <v>0</v>
      </c>
      <c r="J57" s="176"/>
      <c r="K57" s="177">
        <f>ROUND(E57*J57,2)</f>
        <v>0</v>
      </c>
      <c r="L57" s="177">
        <v>21</v>
      </c>
      <c r="M57" s="177">
        <f>G57*(1+L57/100)</f>
        <v>0</v>
      </c>
      <c r="N57" s="177">
        <v>0.12303</v>
      </c>
      <c r="O57" s="177">
        <f>ROUND(E57*N57,2)</f>
        <v>0.25</v>
      </c>
      <c r="P57" s="177">
        <v>0</v>
      </c>
      <c r="Q57" s="177">
        <f>ROUND(E57*P57,2)</f>
        <v>0</v>
      </c>
      <c r="R57" s="177" t="s">
        <v>138</v>
      </c>
      <c r="S57" s="177" t="s">
        <v>104</v>
      </c>
      <c r="T57" s="178" t="s">
        <v>104</v>
      </c>
      <c r="U57" s="162">
        <v>0.86299999999999999</v>
      </c>
      <c r="V57" s="162">
        <f>ROUND(E57*U57,2)</f>
        <v>1.73</v>
      </c>
      <c r="W57" s="162"/>
      <c r="X57" s="162" t="s">
        <v>105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106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4" t="s">
        <v>183</v>
      </c>
      <c r="D58" s="255"/>
      <c r="E58" s="255"/>
      <c r="F58" s="255"/>
      <c r="G58" s="255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53"/>
      <c r="Z58" s="153"/>
      <c r="AA58" s="153"/>
      <c r="AB58" s="153"/>
      <c r="AC58" s="153"/>
      <c r="AD58" s="153"/>
      <c r="AE58" s="153"/>
      <c r="AF58" s="153"/>
      <c r="AG58" s="153" t="s">
        <v>108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2">
        <v>25</v>
      </c>
      <c r="B59" s="173" t="s">
        <v>184</v>
      </c>
      <c r="C59" s="189" t="s">
        <v>185</v>
      </c>
      <c r="D59" s="174" t="s">
        <v>156</v>
      </c>
      <c r="E59" s="175">
        <v>2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0.32906000000000002</v>
      </c>
      <c r="O59" s="177">
        <f>ROUND(E59*N59,2)</f>
        <v>0.66</v>
      </c>
      <c r="P59" s="177">
        <v>0</v>
      </c>
      <c r="Q59" s="177">
        <f>ROUND(E59*P59,2)</f>
        <v>0</v>
      </c>
      <c r="R59" s="177" t="s">
        <v>138</v>
      </c>
      <c r="S59" s="177" t="s">
        <v>104</v>
      </c>
      <c r="T59" s="178" t="s">
        <v>104</v>
      </c>
      <c r="U59" s="162">
        <v>1.1819999999999999</v>
      </c>
      <c r="V59" s="162">
        <f>ROUND(E59*U59,2)</f>
        <v>2.36</v>
      </c>
      <c r="W59" s="162"/>
      <c r="X59" s="162" t="s">
        <v>105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164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4" t="s">
        <v>183</v>
      </c>
      <c r="D60" s="255"/>
      <c r="E60" s="255"/>
      <c r="F60" s="255"/>
      <c r="G60" s="255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53"/>
      <c r="Z60" s="153"/>
      <c r="AA60" s="153"/>
      <c r="AB60" s="153"/>
      <c r="AC60" s="153"/>
      <c r="AD60" s="153"/>
      <c r="AE60" s="153"/>
      <c r="AF60" s="153"/>
      <c r="AG60" s="153" t="s">
        <v>108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80">
        <v>26</v>
      </c>
      <c r="B61" s="181" t="s">
        <v>186</v>
      </c>
      <c r="C61" s="191" t="s">
        <v>187</v>
      </c>
      <c r="D61" s="182" t="s">
        <v>156</v>
      </c>
      <c r="E61" s="183">
        <v>8</v>
      </c>
      <c r="F61" s="184"/>
      <c r="G61" s="185">
        <f t="shared" ref="G61:G67" si="0">ROUND(E61*F61,2)</f>
        <v>0</v>
      </c>
      <c r="H61" s="184"/>
      <c r="I61" s="185">
        <f t="shared" ref="I61:I67" si="1">ROUND(E61*H61,2)</f>
        <v>0</v>
      </c>
      <c r="J61" s="184"/>
      <c r="K61" s="185">
        <f t="shared" ref="K61:K67" si="2">ROUND(E61*J61,2)</f>
        <v>0</v>
      </c>
      <c r="L61" s="185">
        <v>21</v>
      </c>
      <c r="M61" s="185">
        <f t="shared" ref="M61:M67" si="3">G61*(1+L61/100)</f>
        <v>0</v>
      </c>
      <c r="N61" s="185">
        <v>1.1639999999999999E-2</v>
      </c>
      <c r="O61" s="185">
        <f t="shared" ref="O61:O67" si="4">ROUND(E61*N61,2)</f>
        <v>0.09</v>
      </c>
      <c r="P61" s="185">
        <v>0</v>
      </c>
      <c r="Q61" s="185">
        <f t="shared" ref="Q61:Q67" si="5">ROUND(E61*P61,2)</f>
        <v>0</v>
      </c>
      <c r="R61" s="185"/>
      <c r="S61" s="185" t="s">
        <v>104</v>
      </c>
      <c r="T61" s="186" t="s">
        <v>104</v>
      </c>
      <c r="U61" s="162">
        <v>2.0409999999999999</v>
      </c>
      <c r="V61" s="162">
        <f t="shared" ref="V61:V67" si="6">ROUND(E61*U61,2)</f>
        <v>16.329999999999998</v>
      </c>
      <c r="W61" s="162"/>
      <c r="X61" s="162" t="s">
        <v>105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106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80">
        <v>27</v>
      </c>
      <c r="B62" s="181" t="s">
        <v>188</v>
      </c>
      <c r="C62" s="191" t="s">
        <v>189</v>
      </c>
      <c r="D62" s="182" t="s">
        <v>156</v>
      </c>
      <c r="E62" s="183">
        <v>4</v>
      </c>
      <c r="F62" s="184"/>
      <c r="G62" s="185">
        <f t="shared" si="0"/>
        <v>0</v>
      </c>
      <c r="H62" s="184"/>
      <c r="I62" s="185">
        <f t="shared" si="1"/>
        <v>0</v>
      </c>
      <c r="J62" s="184"/>
      <c r="K62" s="185">
        <f t="shared" si="2"/>
        <v>0</v>
      </c>
      <c r="L62" s="185">
        <v>21</v>
      </c>
      <c r="M62" s="185">
        <f t="shared" si="3"/>
        <v>0</v>
      </c>
      <c r="N62" s="185">
        <v>1.329E-2</v>
      </c>
      <c r="O62" s="185">
        <f t="shared" si="4"/>
        <v>0.05</v>
      </c>
      <c r="P62" s="185">
        <v>0</v>
      </c>
      <c r="Q62" s="185">
        <f t="shared" si="5"/>
        <v>0</v>
      </c>
      <c r="R62" s="185"/>
      <c r="S62" s="185" t="s">
        <v>104</v>
      </c>
      <c r="T62" s="186" t="s">
        <v>104</v>
      </c>
      <c r="U62" s="162">
        <v>2.7250000000000001</v>
      </c>
      <c r="V62" s="162">
        <f t="shared" si="6"/>
        <v>10.9</v>
      </c>
      <c r="W62" s="162"/>
      <c r="X62" s="162" t="s">
        <v>105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106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180">
        <v>28</v>
      </c>
      <c r="B63" s="181" t="s">
        <v>190</v>
      </c>
      <c r="C63" s="191" t="s">
        <v>191</v>
      </c>
      <c r="D63" s="182" t="s">
        <v>192</v>
      </c>
      <c r="E63" s="183">
        <v>1</v>
      </c>
      <c r="F63" s="184"/>
      <c r="G63" s="185">
        <f t="shared" si="0"/>
        <v>0</v>
      </c>
      <c r="H63" s="184"/>
      <c r="I63" s="185">
        <f t="shared" si="1"/>
        <v>0</v>
      </c>
      <c r="J63" s="184"/>
      <c r="K63" s="185">
        <f t="shared" si="2"/>
        <v>0</v>
      </c>
      <c r="L63" s="185">
        <v>21</v>
      </c>
      <c r="M63" s="185">
        <f t="shared" si="3"/>
        <v>0</v>
      </c>
      <c r="N63" s="185">
        <v>0</v>
      </c>
      <c r="O63" s="185">
        <f t="shared" si="4"/>
        <v>0</v>
      </c>
      <c r="P63" s="185">
        <v>0</v>
      </c>
      <c r="Q63" s="185">
        <f t="shared" si="5"/>
        <v>0</v>
      </c>
      <c r="R63" s="185"/>
      <c r="S63" s="185" t="s">
        <v>148</v>
      </c>
      <c r="T63" s="186" t="s">
        <v>193</v>
      </c>
      <c r="U63" s="162">
        <v>0</v>
      </c>
      <c r="V63" s="162">
        <f t="shared" si="6"/>
        <v>0</v>
      </c>
      <c r="W63" s="162"/>
      <c r="X63" s="162" t="s">
        <v>105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106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80">
        <v>29</v>
      </c>
      <c r="B64" s="181" t="s">
        <v>194</v>
      </c>
      <c r="C64" s="191" t="s">
        <v>195</v>
      </c>
      <c r="D64" s="182" t="s">
        <v>156</v>
      </c>
      <c r="E64" s="183">
        <v>3</v>
      </c>
      <c r="F64" s="184"/>
      <c r="G64" s="185">
        <f t="shared" si="0"/>
        <v>0</v>
      </c>
      <c r="H64" s="184"/>
      <c r="I64" s="185">
        <f t="shared" si="1"/>
        <v>0</v>
      </c>
      <c r="J64" s="184"/>
      <c r="K64" s="185">
        <f t="shared" si="2"/>
        <v>0</v>
      </c>
      <c r="L64" s="185">
        <v>21</v>
      </c>
      <c r="M64" s="185">
        <f t="shared" si="3"/>
        <v>0</v>
      </c>
      <c r="N64" s="185">
        <v>0</v>
      </c>
      <c r="O64" s="185">
        <f t="shared" si="4"/>
        <v>0</v>
      </c>
      <c r="P64" s="185">
        <v>0</v>
      </c>
      <c r="Q64" s="185">
        <f t="shared" si="5"/>
        <v>0</v>
      </c>
      <c r="R64" s="185"/>
      <c r="S64" s="185" t="s">
        <v>148</v>
      </c>
      <c r="T64" s="186" t="s">
        <v>193</v>
      </c>
      <c r="U64" s="162">
        <v>0</v>
      </c>
      <c r="V64" s="162">
        <f t="shared" si="6"/>
        <v>0</v>
      </c>
      <c r="W64" s="162"/>
      <c r="X64" s="162" t="s">
        <v>105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106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80">
        <v>30</v>
      </c>
      <c r="B65" s="181" t="s">
        <v>196</v>
      </c>
      <c r="C65" s="191" t="s">
        <v>197</v>
      </c>
      <c r="D65" s="182" t="s">
        <v>156</v>
      </c>
      <c r="E65" s="183">
        <v>1</v>
      </c>
      <c r="F65" s="184"/>
      <c r="G65" s="185">
        <f t="shared" si="0"/>
        <v>0</v>
      </c>
      <c r="H65" s="184"/>
      <c r="I65" s="185">
        <f t="shared" si="1"/>
        <v>0</v>
      </c>
      <c r="J65" s="184"/>
      <c r="K65" s="185">
        <f t="shared" si="2"/>
        <v>0</v>
      </c>
      <c r="L65" s="185">
        <v>21</v>
      </c>
      <c r="M65" s="185">
        <f t="shared" si="3"/>
        <v>0</v>
      </c>
      <c r="N65" s="185">
        <v>0</v>
      </c>
      <c r="O65" s="185">
        <f t="shared" si="4"/>
        <v>0</v>
      </c>
      <c r="P65" s="185">
        <v>0</v>
      </c>
      <c r="Q65" s="185">
        <f t="shared" si="5"/>
        <v>0</v>
      </c>
      <c r="R65" s="185"/>
      <c r="S65" s="185" t="s">
        <v>148</v>
      </c>
      <c r="T65" s="186" t="s">
        <v>193</v>
      </c>
      <c r="U65" s="162">
        <v>0</v>
      </c>
      <c r="V65" s="162">
        <f t="shared" si="6"/>
        <v>0</v>
      </c>
      <c r="W65" s="162"/>
      <c r="X65" s="162" t="s">
        <v>105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106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80">
        <v>31</v>
      </c>
      <c r="B66" s="181" t="s">
        <v>198</v>
      </c>
      <c r="C66" s="191" t="s">
        <v>199</v>
      </c>
      <c r="D66" s="182" t="s">
        <v>156</v>
      </c>
      <c r="E66" s="183">
        <v>2</v>
      </c>
      <c r="F66" s="184"/>
      <c r="G66" s="185">
        <f t="shared" si="0"/>
        <v>0</v>
      </c>
      <c r="H66" s="184"/>
      <c r="I66" s="185">
        <f t="shared" si="1"/>
        <v>0</v>
      </c>
      <c r="J66" s="184"/>
      <c r="K66" s="185">
        <f t="shared" si="2"/>
        <v>0</v>
      </c>
      <c r="L66" s="185">
        <v>21</v>
      </c>
      <c r="M66" s="185">
        <f t="shared" si="3"/>
        <v>0</v>
      </c>
      <c r="N66" s="185">
        <v>0</v>
      </c>
      <c r="O66" s="185">
        <f t="shared" si="4"/>
        <v>0</v>
      </c>
      <c r="P66" s="185">
        <v>0</v>
      </c>
      <c r="Q66" s="185">
        <f t="shared" si="5"/>
        <v>0</v>
      </c>
      <c r="R66" s="185"/>
      <c r="S66" s="185" t="s">
        <v>148</v>
      </c>
      <c r="T66" s="186" t="s">
        <v>193</v>
      </c>
      <c r="U66" s="162">
        <v>0</v>
      </c>
      <c r="V66" s="162">
        <f t="shared" si="6"/>
        <v>0</v>
      </c>
      <c r="W66" s="162"/>
      <c r="X66" s="162" t="s">
        <v>105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106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2">
        <v>32</v>
      </c>
      <c r="B67" s="173" t="s">
        <v>200</v>
      </c>
      <c r="C67" s="189" t="s">
        <v>201</v>
      </c>
      <c r="D67" s="174" t="s">
        <v>202</v>
      </c>
      <c r="E67" s="175">
        <v>25</v>
      </c>
      <c r="F67" s="176"/>
      <c r="G67" s="177">
        <f t="shared" si="0"/>
        <v>0</v>
      </c>
      <c r="H67" s="176"/>
      <c r="I67" s="177">
        <f t="shared" si="1"/>
        <v>0</v>
      </c>
      <c r="J67" s="176"/>
      <c r="K67" s="177">
        <f t="shared" si="2"/>
        <v>0</v>
      </c>
      <c r="L67" s="177">
        <v>21</v>
      </c>
      <c r="M67" s="177">
        <f t="shared" si="3"/>
        <v>0</v>
      </c>
      <c r="N67" s="177">
        <v>0</v>
      </c>
      <c r="O67" s="177">
        <f t="shared" si="4"/>
        <v>0</v>
      </c>
      <c r="P67" s="177">
        <v>0</v>
      </c>
      <c r="Q67" s="177">
        <f t="shared" si="5"/>
        <v>0</v>
      </c>
      <c r="R67" s="177" t="s">
        <v>203</v>
      </c>
      <c r="S67" s="177" t="s">
        <v>104</v>
      </c>
      <c r="T67" s="178" t="s">
        <v>104</v>
      </c>
      <c r="U67" s="162">
        <v>1</v>
      </c>
      <c r="V67" s="162">
        <f t="shared" si="6"/>
        <v>25</v>
      </c>
      <c r="W67" s="162"/>
      <c r="X67" s="162" t="s">
        <v>204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205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190" t="s">
        <v>206</v>
      </c>
      <c r="D68" s="163"/>
      <c r="E68" s="164">
        <v>25</v>
      </c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53"/>
      <c r="Z68" s="153"/>
      <c r="AA68" s="153"/>
      <c r="AB68" s="153"/>
      <c r="AC68" s="153"/>
      <c r="AD68" s="153"/>
      <c r="AE68" s="153"/>
      <c r="AF68" s="153"/>
      <c r="AG68" s="153" t="s">
        <v>110</v>
      </c>
      <c r="AH68" s="153">
        <v>0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80">
        <v>33</v>
      </c>
      <c r="B69" s="181" t="s">
        <v>207</v>
      </c>
      <c r="C69" s="191" t="s">
        <v>208</v>
      </c>
      <c r="D69" s="182" t="s">
        <v>156</v>
      </c>
      <c r="E69" s="183">
        <v>2</v>
      </c>
      <c r="F69" s="184"/>
      <c r="G69" s="185">
        <f t="shared" ref="G69:G77" si="7">ROUND(E69*F69,2)</f>
        <v>0</v>
      </c>
      <c r="H69" s="184"/>
      <c r="I69" s="185">
        <f t="shared" ref="I69:I77" si="8">ROUND(E69*H69,2)</f>
        <v>0</v>
      </c>
      <c r="J69" s="184"/>
      <c r="K69" s="185">
        <f t="shared" ref="K69:K77" si="9">ROUND(E69*J69,2)</f>
        <v>0</v>
      </c>
      <c r="L69" s="185">
        <v>21</v>
      </c>
      <c r="M69" s="185">
        <f t="shared" ref="M69:M77" si="10">G69*(1+L69/100)</f>
        <v>0</v>
      </c>
      <c r="N69" s="185">
        <v>2.4500000000000001E-2</v>
      </c>
      <c r="O69" s="185">
        <f t="shared" ref="O69:O77" si="11">ROUND(E69*N69,2)</f>
        <v>0.05</v>
      </c>
      <c r="P69" s="185">
        <v>0</v>
      </c>
      <c r="Q69" s="185">
        <f t="shared" ref="Q69:Q77" si="12">ROUND(E69*P69,2)</f>
        <v>0</v>
      </c>
      <c r="R69" s="185"/>
      <c r="S69" s="185" t="s">
        <v>148</v>
      </c>
      <c r="T69" s="186" t="s">
        <v>193</v>
      </c>
      <c r="U69" s="162">
        <v>0</v>
      </c>
      <c r="V69" s="162">
        <f t="shared" ref="V69:V77" si="13">ROUND(E69*U69,2)</f>
        <v>0</v>
      </c>
      <c r="W69" s="162"/>
      <c r="X69" s="162" t="s">
        <v>209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210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80">
        <v>34</v>
      </c>
      <c r="B70" s="181" t="s">
        <v>211</v>
      </c>
      <c r="C70" s="191" t="s">
        <v>212</v>
      </c>
      <c r="D70" s="182" t="s">
        <v>156</v>
      </c>
      <c r="E70" s="183">
        <v>2</v>
      </c>
      <c r="F70" s="184"/>
      <c r="G70" s="185">
        <f t="shared" si="7"/>
        <v>0</v>
      </c>
      <c r="H70" s="184"/>
      <c r="I70" s="185">
        <f t="shared" si="8"/>
        <v>0</v>
      </c>
      <c r="J70" s="184"/>
      <c r="K70" s="185">
        <f t="shared" si="9"/>
        <v>0</v>
      </c>
      <c r="L70" s="185">
        <v>21</v>
      </c>
      <c r="M70" s="185">
        <f t="shared" si="10"/>
        <v>0</v>
      </c>
      <c r="N70" s="185">
        <v>2.4500000000000001E-2</v>
      </c>
      <c r="O70" s="185">
        <f t="shared" si="11"/>
        <v>0.05</v>
      </c>
      <c r="P70" s="185">
        <v>0</v>
      </c>
      <c r="Q70" s="185">
        <f t="shared" si="12"/>
        <v>0</v>
      </c>
      <c r="R70" s="185"/>
      <c r="S70" s="185" t="s">
        <v>148</v>
      </c>
      <c r="T70" s="186" t="s">
        <v>193</v>
      </c>
      <c r="U70" s="162">
        <v>0</v>
      </c>
      <c r="V70" s="162">
        <f t="shared" si="13"/>
        <v>0</v>
      </c>
      <c r="W70" s="162"/>
      <c r="X70" s="162" t="s">
        <v>209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210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80">
        <v>35</v>
      </c>
      <c r="B71" s="181" t="s">
        <v>213</v>
      </c>
      <c r="C71" s="191" t="s">
        <v>214</v>
      </c>
      <c r="D71" s="182" t="s">
        <v>156</v>
      </c>
      <c r="E71" s="183">
        <v>4</v>
      </c>
      <c r="F71" s="184"/>
      <c r="G71" s="185">
        <f t="shared" si="7"/>
        <v>0</v>
      </c>
      <c r="H71" s="184"/>
      <c r="I71" s="185">
        <f t="shared" si="8"/>
        <v>0</v>
      </c>
      <c r="J71" s="184"/>
      <c r="K71" s="185">
        <f t="shared" si="9"/>
        <v>0</v>
      </c>
      <c r="L71" s="185">
        <v>21</v>
      </c>
      <c r="M71" s="185">
        <f t="shared" si="10"/>
        <v>0</v>
      </c>
      <c r="N71" s="185">
        <v>5.3E-3</v>
      </c>
      <c r="O71" s="185">
        <f t="shared" si="11"/>
        <v>0.02</v>
      </c>
      <c r="P71" s="185">
        <v>0</v>
      </c>
      <c r="Q71" s="185">
        <f t="shared" si="12"/>
        <v>0</v>
      </c>
      <c r="R71" s="185"/>
      <c r="S71" s="185" t="s">
        <v>148</v>
      </c>
      <c r="T71" s="186" t="s">
        <v>104</v>
      </c>
      <c r="U71" s="162">
        <v>0</v>
      </c>
      <c r="V71" s="162">
        <f t="shared" si="13"/>
        <v>0</v>
      </c>
      <c r="W71" s="162"/>
      <c r="X71" s="162" t="s">
        <v>209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210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80">
        <v>36</v>
      </c>
      <c r="B72" s="181" t="s">
        <v>215</v>
      </c>
      <c r="C72" s="191" t="s">
        <v>216</v>
      </c>
      <c r="D72" s="182" t="s">
        <v>156</v>
      </c>
      <c r="E72" s="183">
        <v>2</v>
      </c>
      <c r="F72" s="184"/>
      <c r="G72" s="185">
        <f t="shared" si="7"/>
        <v>0</v>
      </c>
      <c r="H72" s="184"/>
      <c r="I72" s="185">
        <f t="shared" si="8"/>
        <v>0</v>
      </c>
      <c r="J72" s="184"/>
      <c r="K72" s="185">
        <f t="shared" si="9"/>
        <v>0</v>
      </c>
      <c r="L72" s="185">
        <v>21</v>
      </c>
      <c r="M72" s="185">
        <f t="shared" si="10"/>
        <v>0</v>
      </c>
      <c r="N72" s="185">
        <v>0</v>
      </c>
      <c r="O72" s="185">
        <f t="shared" si="11"/>
        <v>0</v>
      </c>
      <c r="P72" s="185">
        <v>0</v>
      </c>
      <c r="Q72" s="185">
        <f t="shared" si="12"/>
        <v>0</v>
      </c>
      <c r="R72" s="185"/>
      <c r="S72" s="185" t="s">
        <v>148</v>
      </c>
      <c r="T72" s="186" t="s">
        <v>193</v>
      </c>
      <c r="U72" s="162">
        <v>0</v>
      </c>
      <c r="V72" s="162">
        <f t="shared" si="13"/>
        <v>0</v>
      </c>
      <c r="W72" s="162"/>
      <c r="X72" s="162" t="s">
        <v>209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210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80">
        <v>37</v>
      </c>
      <c r="B73" s="181" t="s">
        <v>217</v>
      </c>
      <c r="C73" s="191" t="s">
        <v>218</v>
      </c>
      <c r="D73" s="182" t="s">
        <v>156</v>
      </c>
      <c r="E73" s="183">
        <v>2</v>
      </c>
      <c r="F73" s="184"/>
      <c r="G73" s="185">
        <f t="shared" si="7"/>
        <v>0</v>
      </c>
      <c r="H73" s="184"/>
      <c r="I73" s="185">
        <f t="shared" si="8"/>
        <v>0</v>
      </c>
      <c r="J73" s="184"/>
      <c r="K73" s="185">
        <f t="shared" si="9"/>
        <v>0</v>
      </c>
      <c r="L73" s="185">
        <v>21</v>
      </c>
      <c r="M73" s="185">
        <f t="shared" si="10"/>
        <v>0</v>
      </c>
      <c r="N73" s="185">
        <v>1.1299999999999999E-2</v>
      </c>
      <c r="O73" s="185">
        <f t="shared" si="11"/>
        <v>0.02</v>
      </c>
      <c r="P73" s="185">
        <v>0</v>
      </c>
      <c r="Q73" s="185">
        <f t="shared" si="12"/>
        <v>0</v>
      </c>
      <c r="R73" s="185" t="s">
        <v>219</v>
      </c>
      <c r="S73" s="185" t="s">
        <v>104</v>
      </c>
      <c r="T73" s="186" t="s">
        <v>104</v>
      </c>
      <c r="U73" s="162">
        <v>0</v>
      </c>
      <c r="V73" s="162">
        <f t="shared" si="13"/>
        <v>0</v>
      </c>
      <c r="W73" s="162"/>
      <c r="X73" s="162" t="s">
        <v>209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210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80">
        <v>38</v>
      </c>
      <c r="B74" s="181" t="s">
        <v>220</v>
      </c>
      <c r="C74" s="191" t="s">
        <v>221</v>
      </c>
      <c r="D74" s="182" t="s">
        <v>156</v>
      </c>
      <c r="E74" s="183">
        <v>2</v>
      </c>
      <c r="F74" s="184"/>
      <c r="G74" s="185">
        <f t="shared" si="7"/>
        <v>0</v>
      </c>
      <c r="H74" s="184"/>
      <c r="I74" s="185">
        <f t="shared" si="8"/>
        <v>0</v>
      </c>
      <c r="J74" s="184"/>
      <c r="K74" s="185">
        <f t="shared" si="9"/>
        <v>0</v>
      </c>
      <c r="L74" s="185">
        <v>21</v>
      </c>
      <c r="M74" s="185">
        <f t="shared" si="10"/>
        <v>0</v>
      </c>
      <c r="N74" s="185">
        <v>3.2000000000000001E-2</v>
      </c>
      <c r="O74" s="185">
        <f t="shared" si="11"/>
        <v>0.06</v>
      </c>
      <c r="P74" s="185">
        <v>0</v>
      </c>
      <c r="Q74" s="185">
        <f t="shared" si="12"/>
        <v>0</v>
      </c>
      <c r="R74" s="185" t="s">
        <v>219</v>
      </c>
      <c r="S74" s="185" t="s">
        <v>104</v>
      </c>
      <c r="T74" s="186" t="s">
        <v>104</v>
      </c>
      <c r="U74" s="162">
        <v>0</v>
      </c>
      <c r="V74" s="162">
        <f t="shared" si="13"/>
        <v>0</v>
      </c>
      <c r="W74" s="162"/>
      <c r="X74" s="162" t="s">
        <v>209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210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80">
        <v>39</v>
      </c>
      <c r="B75" s="181" t="s">
        <v>222</v>
      </c>
      <c r="C75" s="191" t="s">
        <v>223</v>
      </c>
      <c r="D75" s="182" t="s">
        <v>156</v>
      </c>
      <c r="E75" s="183">
        <v>2</v>
      </c>
      <c r="F75" s="184"/>
      <c r="G75" s="185">
        <f t="shared" si="7"/>
        <v>0</v>
      </c>
      <c r="H75" s="184"/>
      <c r="I75" s="185">
        <f t="shared" si="8"/>
        <v>0</v>
      </c>
      <c r="J75" s="184"/>
      <c r="K75" s="185">
        <f t="shared" si="9"/>
        <v>0</v>
      </c>
      <c r="L75" s="185">
        <v>21</v>
      </c>
      <c r="M75" s="185">
        <f t="shared" si="10"/>
        <v>0</v>
      </c>
      <c r="N75" s="185">
        <v>8.9999999999999998E-4</v>
      </c>
      <c r="O75" s="185">
        <f t="shared" si="11"/>
        <v>0</v>
      </c>
      <c r="P75" s="185">
        <v>0</v>
      </c>
      <c r="Q75" s="185">
        <f t="shared" si="12"/>
        <v>0</v>
      </c>
      <c r="R75" s="185" t="s">
        <v>219</v>
      </c>
      <c r="S75" s="185" t="s">
        <v>104</v>
      </c>
      <c r="T75" s="186" t="s">
        <v>104</v>
      </c>
      <c r="U75" s="162">
        <v>0</v>
      </c>
      <c r="V75" s="162">
        <f t="shared" si="13"/>
        <v>0</v>
      </c>
      <c r="W75" s="162"/>
      <c r="X75" s="162" t="s">
        <v>209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210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80">
        <v>40</v>
      </c>
      <c r="B76" s="181" t="s">
        <v>224</v>
      </c>
      <c r="C76" s="191" t="s">
        <v>225</v>
      </c>
      <c r="D76" s="182" t="s">
        <v>156</v>
      </c>
      <c r="E76" s="183">
        <v>2</v>
      </c>
      <c r="F76" s="184"/>
      <c r="G76" s="185">
        <f t="shared" si="7"/>
        <v>0</v>
      </c>
      <c r="H76" s="184"/>
      <c r="I76" s="185">
        <f t="shared" si="8"/>
        <v>0</v>
      </c>
      <c r="J76" s="184"/>
      <c r="K76" s="185">
        <f t="shared" si="9"/>
        <v>0</v>
      </c>
      <c r="L76" s="185">
        <v>21</v>
      </c>
      <c r="M76" s="185">
        <f t="shared" si="10"/>
        <v>0</v>
      </c>
      <c r="N76" s="185">
        <v>1.9E-3</v>
      </c>
      <c r="O76" s="185">
        <f t="shared" si="11"/>
        <v>0</v>
      </c>
      <c r="P76" s="185">
        <v>0</v>
      </c>
      <c r="Q76" s="185">
        <f t="shared" si="12"/>
        <v>0</v>
      </c>
      <c r="R76" s="185" t="s">
        <v>219</v>
      </c>
      <c r="S76" s="185" t="s">
        <v>104</v>
      </c>
      <c r="T76" s="186" t="s">
        <v>104</v>
      </c>
      <c r="U76" s="162">
        <v>0</v>
      </c>
      <c r="V76" s="162">
        <f t="shared" si="13"/>
        <v>0</v>
      </c>
      <c r="W76" s="162"/>
      <c r="X76" s="162" t="s">
        <v>209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210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33.75" outlineLevel="1" x14ac:dyDescent="0.2">
      <c r="A77" s="172">
        <v>41</v>
      </c>
      <c r="B77" s="173" t="s">
        <v>226</v>
      </c>
      <c r="C77" s="189" t="s">
        <v>227</v>
      </c>
      <c r="D77" s="174" t="s">
        <v>143</v>
      </c>
      <c r="E77" s="175">
        <v>119.18</v>
      </c>
      <c r="F77" s="176"/>
      <c r="G77" s="177">
        <f t="shared" si="7"/>
        <v>0</v>
      </c>
      <c r="H77" s="176"/>
      <c r="I77" s="177">
        <f t="shared" si="8"/>
        <v>0</v>
      </c>
      <c r="J77" s="176"/>
      <c r="K77" s="177">
        <f t="shared" si="9"/>
        <v>0</v>
      </c>
      <c r="L77" s="177">
        <v>21</v>
      </c>
      <c r="M77" s="177">
        <f t="shared" si="10"/>
        <v>0</v>
      </c>
      <c r="N77" s="177">
        <v>6.0499999999999998E-2</v>
      </c>
      <c r="O77" s="177">
        <f t="shared" si="11"/>
        <v>7.21</v>
      </c>
      <c r="P77" s="177">
        <v>0</v>
      </c>
      <c r="Q77" s="177">
        <f t="shared" si="12"/>
        <v>0</v>
      </c>
      <c r="R77" s="177" t="s">
        <v>219</v>
      </c>
      <c r="S77" s="177" t="s">
        <v>104</v>
      </c>
      <c r="T77" s="178" t="s">
        <v>104</v>
      </c>
      <c r="U77" s="162">
        <v>0</v>
      </c>
      <c r="V77" s="162">
        <f t="shared" si="13"/>
        <v>0</v>
      </c>
      <c r="W77" s="162"/>
      <c r="X77" s="162" t="s">
        <v>209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210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0" t="s">
        <v>228</v>
      </c>
      <c r="D78" s="163"/>
      <c r="E78" s="164">
        <v>119.18</v>
      </c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110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80">
        <v>42</v>
      </c>
      <c r="B79" s="181" t="s">
        <v>229</v>
      </c>
      <c r="C79" s="191" t="s">
        <v>230</v>
      </c>
      <c r="D79" s="182" t="s">
        <v>156</v>
      </c>
      <c r="E79" s="183">
        <v>2</v>
      </c>
      <c r="F79" s="184"/>
      <c r="G79" s="185">
        <f>ROUND(E79*F79,2)</f>
        <v>0</v>
      </c>
      <c r="H79" s="184"/>
      <c r="I79" s="185">
        <f>ROUND(E79*H79,2)</f>
        <v>0</v>
      </c>
      <c r="J79" s="184"/>
      <c r="K79" s="185">
        <f>ROUND(E79*J79,2)</f>
        <v>0</v>
      </c>
      <c r="L79" s="185">
        <v>21</v>
      </c>
      <c r="M79" s="185">
        <f>G79*(1+L79/100)</f>
        <v>0</v>
      </c>
      <c r="N79" s="185">
        <v>1.78E-2</v>
      </c>
      <c r="O79" s="185">
        <f>ROUND(E79*N79,2)</f>
        <v>0.04</v>
      </c>
      <c r="P79" s="185">
        <v>0</v>
      </c>
      <c r="Q79" s="185">
        <f>ROUND(E79*P79,2)</f>
        <v>0</v>
      </c>
      <c r="R79" s="185"/>
      <c r="S79" s="185" t="s">
        <v>148</v>
      </c>
      <c r="T79" s="186" t="s">
        <v>193</v>
      </c>
      <c r="U79" s="162">
        <v>0</v>
      </c>
      <c r="V79" s="162">
        <f>ROUND(E79*U79,2)</f>
        <v>0</v>
      </c>
      <c r="W79" s="162"/>
      <c r="X79" s="162" t="s">
        <v>209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210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80">
        <v>43</v>
      </c>
      <c r="B80" s="181" t="s">
        <v>231</v>
      </c>
      <c r="C80" s="191" t="s">
        <v>232</v>
      </c>
      <c r="D80" s="182" t="s">
        <v>156</v>
      </c>
      <c r="E80" s="183">
        <v>4</v>
      </c>
      <c r="F80" s="184"/>
      <c r="G80" s="185">
        <f>ROUND(E80*F80,2)</f>
        <v>0</v>
      </c>
      <c r="H80" s="184"/>
      <c r="I80" s="185">
        <f>ROUND(E80*H80,2)</f>
        <v>0</v>
      </c>
      <c r="J80" s="184"/>
      <c r="K80" s="185">
        <f>ROUND(E80*J80,2)</f>
        <v>0</v>
      </c>
      <c r="L80" s="185">
        <v>21</v>
      </c>
      <c r="M80" s="185">
        <f>G80*(1+L80/100)</f>
        <v>0</v>
      </c>
      <c r="N80" s="185">
        <v>4.9099999999999998E-2</v>
      </c>
      <c r="O80" s="185">
        <f>ROUND(E80*N80,2)</f>
        <v>0.2</v>
      </c>
      <c r="P80" s="185">
        <v>0</v>
      </c>
      <c r="Q80" s="185">
        <f>ROUND(E80*P80,2)</f>
        <v>0</v>
      </c>
      <c r="R80" s="185" t="s">
        <v>219</v>
      </c>
      <c r="S80" s="185" t="s">
        <v>104</v>
      </c>
      <c r="T80" s="186" t="s">
        <v>104</v>
      </c>
      <c r="U80" s="162">
        <v>0</v>
      </c>
      <c r="V80" s="162">
        <f>ROUND(E80*U80,2)</f>
        <v>0</v>
      </c>
      <c r="W80" s="162"/>
      <c r="X80" s="162" t="s">
        <v>209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210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80">
        <v>44</v>
      </c>
      <c r="B81" s="181" t="s">
        <v>233</v>
      </c>
      <c r="C81" s="191" t="s">
        <v>234</v>
      </c>
      <c r="D81" s="182" t="s">
        <v>156</v>
      </c>
      <c r="E81" s="183">
        <v>2</v>
      </c>
      <c r="F81" s="184"/>
      <c r="G81" s="185">
        <f>ROUND(E81*F81,2)</f>
        <v>0</v>
      </c>
      <c r="H81" s="184"/>
      <c r="I81" s="185">
        <f>ROUND(E81*H81,2)</f>
        <v>0</v>
      </c>
      <c r="J81" s="184"/>
      <c r="K81" s="185">
        <f>ROUND(E81*J81,2)</f>
        <v>0</v>
      </c>
      <c r="L81" s="185">
        <v>21</v>
      </c>
      <c r="M81" s="185">
        <f>G81*(1+L81/100)</f>
        <v>0</v>
      </c>
      <c r="N81" s="185">
        <v>8.9999999999999993E-3</v>
      </c>
      <c r="O81" s="185">
        <f>ROUND(E81*N81,2)</f>
        <v>0.02</v>
      </c>
      <c r="P81" s="185">
        <v>0</v>
      </c>
      <c r="Q81" s="185">
        <f>ROUND(E81*P81,2)</f>
        <v>0</v>
      </c>
      <c r="R81" s="185" t="s">
        <v>219</v>
      </c>
      <c r="S81" s="185" t="s">
        <v>104</v>
      </c>
      <c r="T81" s="186" t="s">
        <v>104</v>
      </c>
      <c r="U81" s="162">
        <v>0</v>
      </c>
      <c r="V81" s="162">
        <f>ROUND(E81*U81,2)</f>
        <v>0</v>
      </c>
      <c r="W81" s="162"/>
      <c r="X81" s="162" t="s">
        <v>209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210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33.75" outlineLevel="1" x14ac:dyDescent="0.2">
      <c r="A82" s="180">
        <v>45</v>
      </c>
      <c r="B82" s="181" t="s">
        <v>235</v>
      </c>
      <c r="C82" s="191" t="s">
        <v>236</v>
      </c>
      <c r="D82" s="182" t="s">
        <v>156</v>
      </c>
      <c r="E82" s="183">
        <v>2</v>
      </c>
      <c r="F82" s="184"/>
      <c r="G82" s="185">
        <f>ROUND(E82*F82,2)</f>
        <v>0</v>
      </c>
      <c r="H82" s="184"/>
      <c r="I82" s="185">
        <f>ROUND(E82*H82,2)</f>
        <v>0</v>
      </c>
      <c r="J82" s="184"/>
      <c r="K82" s="185">
        <f>ROUND(E82*J82,2)</f>
        <v>0</v>
      </c>
      <c r="L82" s="185">
        <v>21</v>
      </c>
      <c r="M82" s="185">
        <f>G82*(1+L82/100)</f>
        <v>0</v>
      </c>
      <c r="N82" s="185">
        <v>4.7E-2</v>
      </c>
      <c r="O82" s="185">
        <f>ROUND(E82*N82,2)</f>
        <v>0.09</v>
      </c>
      <c r="P82" s="185">
        <v>0</v>
      </c>
      <c r="Q82" s="185">
        <f>ROUND(E82*P82,2)</f>
        <v>0</v>
      </c>
      <c r="R82" s="185" t="s">
        <v>219</v>
      </c>
      <c r="S82" s="185" t="s">
        <v>104</v>
      </c>
      <c r="T82" s="186" t="s">
        <v>104</v>
      </c>
      <c r="U82" s="162">
        <v>0</v>
      </c>
      <c r="V82" s="162">
        <f>ROUND(E82*U82,2)</f>
        <v>0</v>
      </c>
      <c r="W82" s="162"/>
      <c r="X82" s="162" t="s">
        <v>209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210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33.75" outlineLevel="1" x14ac:dyDescent="0.2">
      <c r="A83" s="180">
        <v>46</v>
      </c>
      <c r="B83" s="181" t="s">
        <v>237</v>
      </c>
      <c r="C83" s="191" t="s">
        <v>238</v>
      </c>
      <c r="D83" s="182" t="s">
        <v>156</v>
      </c>
      <c r="E83" s="183">
        <v>2</v>
      </c>
      <c r="F83" s="184"/>
      <c r="G83" s="185">
        <f>ROUND(E83*F83,2)</f>
        <v>0</v>
      </c>
      <c r="H83" s="184"/>
      <c r="I83" s="185">
        <f>ROUND(E83*H83,2)</f>
        <v>0</v>
      </c>
      <c r="J83" s="184"/>
      <c r="K83" s="185">
        <f>ROUND(E83*J83,2)</f>
        <v>0</v>
      </c>
      <c r="L83" s="185">
        <v>21</v>
      </c>
      <c r="M83" s="185">
        <f>G83*(1+L83/100)</f>
        <v>0</v>
      </c>
      <c r="N83" s="185">
        <v>0.05</v>
      </c>
      <c r="O83" s="185">
        <f>ROUND(E83*N83,2)</f>
        <v>0.1</v>
      </c>
      <c r="P83" s="185">
        <v>0</v>
      </c>
      <c r="Q83" s="185">
        <f>ROUND(E83*P83,2)</f>
        <v>0</v>
      </c>
      <c r="R83" s="185" t="s">
        <v>219</v>
      </c>
      <c r="S83" s="185" t="s">
        <v>104</v>
      </c>
      <c r="T83" s="186" t="s">
        <v>104</v>
      </c>
      <c r="U83" s="162">
        <v>0</v>
      </c>
      <c r="V83" s="162">
        <f>ROUND(E83*U83,2)</f>
        <v>0</v>
      </c>
      <c r="W83" s="162"/>
      <c r="X83" s="162" t="s">
        <v>209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210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66" t="s">
        <v>98</v>
      </c>
      <c r="B84" s="167" t="s">
        <v>63</v>
      </c>
      <c r="C84" s="188" t="s">
        <v>64</v>
      </c>
      <c r="D84" s="168"/>
      <c r="E84" s="169"/>
      <c r="F84" s="170"/>
      <c r="G84" s="170">
        <f>SUMIF(AG85:AG86,"&lt;&gt;NOR",G85:G86)</f>
        <v>0</v>
      </c>
      <c r="H84" s="170"/>
      <c r="I84" s="170">
        <f>SUM(I85:I86)</f>
        <v>0</v>
      </c>
      <c r="J84" s="170"/>
      <c r="K84" s="170">
        <f>SUM(K85:K86)</f>
        <v>0</v>
      </c>
      <c r="L84" s="170"/>
      <c r="M84" s="170">
        <f>SUM(M85:M86)</f>
        <v>0</v>
      </c>
      <c r="N84" s="170"/>
      <c r="O84" s="170">
        <f>SUM(O85:O86)</f>
        <v>7.0000000000000007E-2</v>
      </c>
      <c r="P84" s="170"/>
      <c r="Q84" s="170">
        <f>SUM(Q85:Q86)</f>
        <v>11.72</v>
      </c>
      <c r="R84" s="170"/>
      <c r="S84" s="170"/>
      <c r="T84" s="171"/>
      <c r="U84" s="165"/>
      <c r="V84" s="165">
        <f>SUM(V85:V86)</f>
        <v>81.02</v>
      </c>
      <c r="W84" s="165"/>
      <c r="X84" s="165"/>
      <c r="AG84" t="s">
        <v>99</v>
      </c>
    </row>
    <row r="85" spans="1:60" ht="22.5" outlineLevel="1" x14ac:dyDescent="0.2">
      <c r="A85" s="172">
        <v>47</v>
      </c>
      <c r="B85" s="173" t="s">
        <v>239</v>
      </c>
      <c r="C85" s="189" t="s">
        <v>240</v>
      </c>
      <c r="D85" s="174" t="s">
        <v>143</v>
      </c>
      <c r="E85" s="175">
        <v>126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7">
        <v>5.9000000000000003E-4</v>
      </c>
      <c r="O85" s="177">
        <f>ROUND(E85*N85,2)</f>
        <v>7.0000000000000007E-2</v>
      </c>
      <c r="P85" s="177">
        <v>9.2999999999999999E-2</v>
      </c>
      <c r="Q85" s="177">
        <f>ROUND(E85*P85,2)</f>
        <v>11.72</v>
      </c>
      <c r="R85" s="177"/>
      <c r="S85" s="177" t="s">
        <v>148</v>
      </c>
      <c r="T85" s="178" t="s">
        <v>104</v>
      </c>
      <c r="U85" s="162">
        <v>0.64300000000000002</v>
      </c>
      <c r="V85" s="162">
        <f>ROUND(E85*U85,2)</f>
        <v>81.02</v>
      </c>
      <c r="W85" s="162"/>
      <c r="X85" s="162" t="s">
        <v>105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106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190" t="s">
        <v>241</v>
      </c>
      <c r="D86" s="163"/>
      <c r="E86" s="164">
        <v>126</v>
      </c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53"/>
      <c r="Z86" s="153"/>
      <c r="AA86" s="153"/>
      <c r="AB86" s="153"/>
      <c r="AC86" s="153"/>
      <c r="AD86" s="153"/>
      <c r="AE86" s="153"/>
      <c r="AF86" s="153"/>
      <c r="AG86" s="153" t="s">
        <v>110</v>
      </c>
      <c r="AH86" s="153">
        <v>0</v>
      </c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x14ac:dyDescent="0.2">
      <c r="A87" s="166" t="s">
        <v>98</v>
      </c>
      <c r="B87" s="167" t="s">
        <v>65</v>
      </c>
      <c r="C87" s="188" t="s">
        <v>66</v>
      </c>
      <c r="D87" s="168"/>
      <c r="E87" s="169"/>
      <c r="F87" s="170"/>
      <c r="G87" s="170">
        <f>SUMIF(AG88:AG89,"&lt;&gt;NOR",G88:G89)</f>
        <v>0</v>
      </c>
      <c r="H87" s="170"/>
      <c r="I87" s="170">
        <f>SUM(I88:I89)</f>
        <v>0</v>
      </c>
      <c r="J87" s="170"/>
      <c r="K87" s="170">
        <f>SUM(K88:K89)</f>
        <v>0</v>
      </c>
      <c r="L87" s="170"/>
      <c r="M87" s="170">
        <f>SUM(M88:M89)</f>
        <v>0</v>
      </c>
      <c r="N87" s="170"/>
      <c r="O87" s="170">
        <f>SUM(O88:O89)</f>
        <v>0</v>
      </c>
      <c r="P87" s="170"/>
      <c r="Q87" s="170">
        <f>SUM(Q88:Q89)</f>
        <v>0</v>
      </c>
      <c r="R87" s="170"/>
      <c r="S87" s="170"/>
      <c r="T87" s="171"/>
      <c r="U87" s="165"/>
      <c r="V87" s="165">
        <f>SUM(V88:V89)</f>
        <v>11.86</v>
      </c>
      <c r="W87" s="165"/>
      <c r="X87" s="165"/>
      <c r="AG87" t="s">
        <v>99</v>
      </c>
    </row>
    <row r="88" spans="1:60" outlineLevel="1" x14ac:dyDescent="0.2">
      <c r="A88" s="172">
        <v>48</v>
      </c>
      <c r="B88" s="173" t="s">
        <v>242</v>
      </c>
      <c r="C88" s="189" t="s">
        <v>243</v>
      </c>
      <c r="D88" s="174" t="s">
        <v>244</v>
      </c>
      <c r="E88" s="175">
        <v>113.51711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77" t="s">
        <v>138</v>
      </c>
      <c r="S88" s="177" t="s">
        <v>104</v>
      </c>
      <c r="T88" s="178" t="s">
        <v>104</v>
      </c>
      <c r="U88" s="162">
        <v>0.1045</v>
      </c>
      <c r="V88" s="162">
        <f>ROUND(E88*U88,2)</f>
        <v>11.86</v>
      </c>
      <c r="W88" s="162"/>
      <c r="X88" s="162" t="s">
        <v>245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246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254" t="s">
        <v>247</v>
      </c>
      <c r="D89" s="255"/>
      <c r="E89" s="255"/>
      <c r="F89" s="255"/>
      <c r="G89" s="255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53"/>
      <c r="Z89" s="153"/>
      <c r="AA89" s="153"/>
      <c r="AB89" s="153"/>
      <c r="AC89" s="153"/>
      <c r="AD89" s="153"/>
      <c r="AE89" s="153"/>
      <c r="AF89" s="153"/>
      <c r="AG89" s="153" t="s">
        <v>108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79" t="str">
        <f>C89</f>
        <v>vodovodu nebo kanalizace hloubené nebo ražené (827 1.3, 827 2.3) z trub litinových včetně drobných objektů,</v>
      </c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66" t="s">
        <v>98</v>
      </c>
      <c r="B90" s="167" t="s">
        <v>67</v>
      </c>
      <c r="C90" s="188" t="s">
        <v>68</v>
      </c>
      <c r="D90" s="168"/>
      <c r="E90" s="169"/>
      <c r="F90" s="170"/>
      <c r="G90" s="170">
        <f>SUMIF(AG91:AG96,"&lt;&gt;NOR",G91:G96)</f>
        <v>0</v>
      </c>
      <c r="H90" s="170"/>
      <c r="I90" s="170">
        <f>SUM(I91:I96)</f>
        <v>0</v>
      </c>
      <c r="J90" s="170"/>
      <c r="K90" s="170">
        <f>SUM(K91:K96)</f>
        <v>0</v>
      </c>
      <c r="L90" s="170"/>
      <c r="M90" s="170">
        <f>SUM(M91:M96)</f>
        <v>0</v>
      </c>
      <c r="N90" s="170"/>
      <c r="O90" s="170">
        <f>SUM(O91:O96)</f>
        <v>0</v>
      </c>
      <c r="P90" s="170"/>
      <c r="Q90" s="170">
        <f>SUM(Q91:Q96)</f>
        <v>0</v>
      </c>
      <c r="R90" s="170"/>
      <c r="S90" s="170"/>
      <c r="T90" s="171"/>
      <c r="U90" s="165"/>
      <c r="V90" s="165">
        <f>SUM(V91:V96)</f>
        <v>21.700000000000003</v>
      </c>
      <c r="W90" s="165"/>
      <c r="X90" s="165"/>
      <c r="AG90" t="s">
        <v>99</v>
      </c>
    </row>
    <row r="91" spans="1:60" outlineLevel="1" x14ac:dyDescent="0.2">
      <c r="A91" s="172">
        <v>49</v>
      </c>
      <c r="B91" s="173" t="s">
        <v>248</v>
      </c>
      <c r="C91" s="189" t="s">
        <v>249</v>
      </c>
      <c r="D91" s="174" t="s">
        <v>244</v>
      </c>
      <c r="E91" s="175">
        <v>11.718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7">
        <v>0</v>
      </c>
      <c r="O91" s="177">
        <f>ROUND(E91*N91,2)</f>
        <v>0</v>
      </c>
      <c r="P91" s="177">
        <v>0</v>
      </c>
      <c r="Q91" s="177">
        <f>ROUND(E91*P91,2)</f>
        <v>0</v>
      </c>
      <c r="R91" s="177" t="s">
        <v>250</v>
      </c>
      <c r="S91" s="177" t="s">
        <v>104</v>
      </c>
      <c r="T91" s="178" t="s">
        <v>104</v>
      </c>
      <c r="U91" s="162">
        <v>0.49</v>
      </c>
      <c r="V91" s="162">
        <f>ROUND(E91*U91,2)</f>
        <v>5.74</v>
      </c>
      <c r="W91" s="162"/>
      <c r="X91" s="162" t="s">
        <v>251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252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252" t="s">
        <v>253</v>
      </c>
      <c r="D92" s="253"/>
      <c r="E92" s="253"/>
      <c r="F92" s="253"/>
      <c r="G92" s="253"/>
      <c r="H92" s="162"/>
      <c r="I92" s="162"/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53"/>
      <c r="Z92" s="153"/>
      <c r="AA92" s="153"/>
      <c r="AB92" s="153"/>
      <c r="AC92" s="153"/>
      <c r="AD92" s="153"/>
      <c r="AE92" s="153"/>
      <c r="AF92" s="153"/>
      <c r="AG92" s="153" t="s">
        <v>254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80">
        <v>50</v>
      </c>
      <c r="B93" s="181" t="s">
        <v>255</v>
      </c>
      <c r="C93" s="191" t="s">
        <v>256</v>
      </c>
      <c r="D93" s="182" t="s">
        <v>244</v>
      </c>
      <c r="E93" s="183">
        <v>164.05199999999999</v>
      </c>
      <c r="F93" s="184"/>
      <c r="G93" s="185">
        <f>ROUND(E93*F93,2)</f>
        <v>0</v>
      </c>
      <c r="H93" s="184"/>
      <c r="I93" s="185">
        <f>ROUND(E93*H93,2)</f>
        <v>0</v>
      </c>
      <c r="J93" s="184"/>
      <c r="K93" s="185">
        <f>ROUND(E93*J93,2)</f>
        <v>0</v>
      </c>
      <c r="L93" s="185">
        <v>21</v>
      </c>
      <c r="M93" s="185">
        <f>G93*(1+L93/100)</f>
        <v>0</v>
      </c>
      <c r="N93" s="185">
        <v>0</v>
      </c>
      <c r="O93" s="185">
        <f>ROUND(E93*N93,2)</f>
        <v>0</v>
      </c>
      <c r="P93" s="185">
        <v>0</v>
      </c>
      <c r="Q93" s="185">
        <f>ROUND(E93*P93,2)</f>
        <v>0</v>
      </c>
      <c r="R93" s="185" t="s">
        <v>250</v>
      </c>
      <c r="S93" s="185" t="s">
        <v>104</v>
      </c>
      <c r="T93" s="186" t="s">
        <v>104</v>
      </c>
      <c r="U93" s="162">
        <v>0</v>
      </c>
      <c r="V93" s="162">
        <f>ROUND(E93*U93,2)</f>
        <v>0</v>
      </c>
      <c r="W93" s="162"/>
      <c r="X93" s="162" t="s">
        <v>251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252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80">
        <v>51</v>
      </c>
      <c r="B94" s="181" t="s">
        <v>257</v>
      </c>
      <c r="C94" s="191" t="s">
        <v>258</v>
      </c>
      <c r="D94" s="182" t="s">
        <v>244</v>
      </c>
      <c r="E94" s="183">
        <v>11.718</v>
      </c>
      <c r="F94" s="184"/>
      <c r="G94" s="185">
        <f>ROUND(E94*F94,2)</f>
        <v>0</v>
      </c>
      <c r="H94" s="184"/>
      <c r="I94" s="185">
        <f>ROUND(E94*H94,2)</f>
        <v>0</v>
      </c>
      <c r="J94" s="184"/>
      <c r="K94" s="185">
        <f>ROUND(E94*J94,2)</f>
        <v>0</v>
      </c>
      <c r="L94" s="185">
        <v>21</v>
      </c>
      <c r="M94" s="185">
        <f>G94*(1+L94/100)</f>
        <v>0</v>
      </c>
      <c r="N94" s="185">
        <v>0</v>
      </c>
      <c r="O94" s="185">
        <f>ROUND(E94*N94,2)</f>
        <v>0</v>
      </c>
      <c r="P94" s="185">
        <v>0</v>
      </c>
      <c r="Q94" s="185">
        <f>ROUND(E94*P94,2)</f>
        <v>0</v>
      </c>
      <c r="R94" s="185" t="s">
        <v>250</v>
      </c>
      <c r="S94" s="185" t="s">
        <v>104</v>
      </c>
      <c r="T94" s="186" t="s">
        <v>104</v>
      </c>
      <c r="U94" s="162">
        <v>0.94199999999999995</v>
      </c>
      <c r="V94" s="162">
        <f>ROUND(E94*U94,2)</f>
        <v>11.04</v>
      </c>
      <c r="W94" s="162"/>
      <c r="X94" s="162" t="s">
        <v>251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252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80">
        <v>52</v>
      </c>
      <c r="B95" s="181" t="s">
        <v>259</v>
      </c>
      <c r="C95" s="191" t="s">
        <v>260</v>
      </c>
      <c r="D95" s="182" t="s">
        <v>244</v>
      </c>
      <c r="E95" s="183">
        <v>46.872</v>
      </c>
      <c r="F95" s="184"/>
      <c r="G95" s="185">
        <f>ROUND(E95*F95,2)</f>
        <v>0</v>
      </c>
      <c r="H95" s="184"/>
      <c r="I95" s="185">
        <f>ROUND(E95*H95,2)</f>
        <v>0</v>
      </c>
      <c r="J95" s="184"/>
      <c r="K95" s="185">
        <f>ROUND(E95*J95,2)</f>
        <v>0</v>
      </c>
      <c r="L95" s="185">
        <v>21</v>
      </c>
      <c r="M95" s="185">
        <f>G95*(1+L95/100)</f>
        <v>0</v>
      </c>
      <c r="N95" s="185">
        <v>0</v>
      </c>
      <c r="O95" s="185">
        <f>ROUND(E95*N95,2)</f>
        <v>0</v>
      </c>
      <c r="P95" s="185">
        <v>0</v>
      </c>
      <c r="Q95" s="185">
        <f>ROUND(E95*P95,2)</f>
        <v>0</v>
      </c>
      <c r="R95" s="185" t="s">
        <v>250</v>
      </c>
      <c r="S95" s="185" t="s">
        <v>104</v>
      </c>
      <c r="T95" s="186" t="s">
        <v>104</v>
      </c>
      <c r="U95" s="162">
        <v>0.105</v>
      </c>
      <c r="V95" s="162">
        <f>ROUND(E95*U95,2)</f>
        <v>4.92</v>
      </c>
      <c r="W95" s="162"/>
      <c r="X95" s="162" t="s">
        <v>251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252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80">
        <v>53</v>
      </c>
      <c r="B96" s="181" t="s">
        <v>261</v>
      </c>
      <c r="C96" s="191" t="s">
        <v>262</v>
      </c>
      <c r="D96" s="182" t="s">
        <v>244</v>
      </c>
      <c r="E96" s="183">
        <v>11.718</v>
      </c>
      <c r="F96" s="184"/>
      <c r="G96" s="185">
        <f>ROUND(E96*F96,2)</f>
        <v>0</v>
      </c>
      <c r="H96" s="184"/>
      <c r="I96" s="185">
        <f>ROUND(E96*H96,2)</f>
        <v>0</v>
      </c>
      <c r="J96" s="184"/>
      <c r="K96" s="185">
        <f>ROUND(E96*J96,2)</f>
        <v>0</v>
      </c>
      <c r="L96" s="185">
        <v>21</v>
      </c>
      <c r="M96" s="185">
        <f>G96*(1+L96/100)</f>
        <v>0</v>
      </c>
      <c r="N96" s="185">
        <v>0</v>
      </c>
      <c r="O96" s="185">
        <f>ROUND(E96*N96,2)</f>
        <v>0</v>
      </c>
      <c r="P96" s="185">
        <v>0</v>
      </c>
      <c r="Q96" s="185">
        <f>ROUND(E96*P96,2)</f>
        <v>0</v>
      </c>
      <c r="R96" s="185" t="s">
        <v>250</v>
      </c>
      <c r="S96" s="185" t="s">
        <v>104</v>
      </c>
      <c r="T96" s="186" t="s">
        <v>104</v>
      </c>
      <c r="U96" s="162">
        <v>0</v>
      </c>
      <c r="V96" s="162">
        <f>ROUND(E96*U96,2)</f>
        <v>0</v>
      </c>
      <c r="W96" s="162"/>
      <c r="X96" s="162" t="s">
        <v>251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252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x14ac:dyDescent="0.2">
      <c r="A97" s="166" t="s">
        <v>98</v>
      </c>
      <c r="B97" s="167" t="s">
        <v>70</v>
      </c>
      <c r="C97" s="188" t="s">
        <v>27</v>
      </c>
      <c r="D97" s="168"/>
      <c r="E97" s="169"/>
      <c r="F97" s="170"/>
      <c r="G97" s="170">
        <f>SUMIF(AG98:AG99,"&lt;&gt;NOR",G98:G99)</f>
        <v>0</v>
      </c>
      <c r="H97" s="170"/>
      <c r="I97" s="170">
        <f>SUM(I98:I99)</f>
        <v>0</v>
      </c>
      <c r="J97" s="170"/>
      <c r="K97" s="170">
        <f>SUM(K98:K99)</f>
        <v>0</v>
      </c>
      <c r="L97" s="170"/>
      <c r="M97" s="170">
        <f>SUM(M98:M99)</f>
        <v>0</v>
      </c>
      <c r="N97" s="170"/>
      <c r="O97" s="170">
        <f>SUM(O98:O99)</f>
        <v>0</v>
      </c>
      <c r="P97" s="170"/>
      <c r="Q97" s="170">
        <f>SUM(Q98:Q99)</f>
        <v>0</v>
      </c>
      <c r="R97" s="170"/>
      <c r="S97" s="170"/>
      <c r="T97" s="171"/>
      <c r="U97" s="165"/>
      <c r="V97" s="165">
        <f>SUM(V98:V99)</f>
        <v>0</v>
      </c>
      <c r="W97" s="165"/>
      <c r="X97" s="165"/>
      <c r="AG97" t="s">
        <v>99</v>
      </c>
    </row>
    <row r="98" spans="1:60" outlineLevel="1" x14ac:dyDescent="0.2">
      <c r="A98" s="180">
        <v>54</v>
      </c>
      <c r="B98" s="181" t="s">
        <v>263</v>
      </c>
      <c r="C98" s="191" t="s">
        <v>264</v>
      </c>
      <c r="D98" s="182" t="s">
        <v>265</v>
      </c>
      <c r="E98" s="183">
        <v>1</v>
      </c>
      <c r="F98" s="184"/>
      <c r="G98" s="185">
        <f>ROUND(E98*F98,2)</f>
        <v>0</v>
      </c>
      <c r="H98" s="184"/>
      <c r="I98" s="185">
        <f>ROUND(E98*H98,2)</f>
        <v>0</v>
      </c>
      <c r="J98" s="184"/>
      <c r="K98" s="185">
        <f>ROUND(E98*J98,2)</f>
        <v>0</v>
      </c>
      <c r="L98" s="185">
        <v>21</v>
      </c>
      <c r="M98" s="185">
        <f>G98*(1+L98/100)</f>
        <v>0</v>
      </c>
      <c r="N98" s="185">
        <v>0</v>
      </c>
      <c r="O98" s="185">
        <f>ROUND(E98*N98,2)</f>
        <v>0</v>
      </c>
      <c r="P98" s="185">
        <v>0</v>
      </c>
      <c r="Q98" s="185">
        <f>ROUND(E98*P98,2)</f>
        <v>0</v>
      </c>
      <c r="R98" s="185"/>
      <c r="S98" s="185" t="s">
        <v>104</v>
      </c>
      <c r="T98" s="186" t="s">
        <v>193</v>
      </c>
      <c r="U98" s="162">
        <v>0</v>
      </c>
      <c r="V98" s="162">
        <f>ROUND(E98*U98,2)</f>
        <v>0</v>
      </c>
      <c r="W98" s="162"/>
      <c r="X98" s="162" t="s">
        <v>266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267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2">
        <v>55</v>
      </c>
      <c r="B99" s="173" t="s">
        <v>268</v>
      </c>
      <c r="C99" s="189" t="s">
        <v>269</v>
      </c>
      <c r="D99" s="174" t="s">
        <v>265</v>
      </c>
      <c r="E99" s="175">
        <v>1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7">
        <v>0</v>
      </c>
      <c r="O99" s="177">
        <f>ROUND(E99*N99,2)</f>
        <v>0</v>
      </c>
      <c r="P99" s="177">
        <v>0</v>
      </c>
      <c r="Q99" s="177">
        <f>ROUND(E99*P99,2)</f>
        <v>0</v>
      </c>
      <c r="R99" s="177"/>
      <c r="S99" s="177" t="s">
        <v>148</v>
      </c>
      <c r="T99" s="178" t="s">
        <v>193</v>
      </c>
      <c r="U99" s="162">
        <v>0</v>
      </c>
      <c r="V99" s="162">
        <f>ROUND(E99*U99,2)</f>
        <v>0</v>
      </c>
      <c r="W99" s="162"/>
      <c r="X99" s="162" t="s">
        <v>266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267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3"/>
      <c r="B100" s="4"/>
      <c r="C100" s="192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v>15</v>
      </c>
      <c r="AF100">
        <v>21</v>
      </c>
      <c r="AG100" t="s">
        <v>85</v>
      </c>
    </row>
    <row r="101" spans="1:60" x14ac:dyDescent="0.2">
      <c r="A101" s="156"/>
      <c r="B101" s="157" t="s">
        <v>29</v>
      </c>
      <c r="C101" s="193"/>
      <c r="D101" s="158"/>
      <c r="E101" s="159"/>
      <c r="F101" s="159"/>
      <c r="G101" s="187">
        <f>G8+G38+G84+G87+G90+G97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E101">
        <f>SUMIF(L7:L99,AE100,G7:G99)</f>
        <v>0</v>
      </c>
      <c r="AF101">
        <f>SUMIF(L7:L99,AF100,G7:G99)</f>
        <v>0</v>
      </c>
      <c r="AG101" t="s">
        <v>270</v>
      </c>
    </row>
    <row r="102" spans="1:60" x14ac:dyDescent="0.2">
      <c r="C102" s="194"/>
      <c r="D102" s="10"/>
      <c r="AG102" t="s">
        <v>271</v>
      </c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LKHi88CZYMn/ft+FdDupu+RZz9YKpbXOFrFi+FeXWsLneKjpYkFnYQxOWhyXYwIKrE96IOnwenMB2wURg7CGQ==" saltValue="Q1m5MKGazQX5dJm/sTi40Q==" spinCount="100000" sheet="1"/>
  <mergeCells count="19">
    <mergeCell ref="C31:G31"/>
    <mergeCell ref="A1:G1"/>
    <mergeCell ref="C2:G2"/>
    <mergeCell ref="C3:G3"/>
    <mergeCell ref="C4:G4"/>
    <mergeCell ref="C10:G10"/>
    <mergeCell ref="C13:G13"/>
    <mergeCell ref="C16:G16"/>
    <mergeCell ref="C19:G19"/>
    <mergeCell ref="C21:G21"/>
    <mergeCell ref="C25:G25"/>
    <mergeCell ref="C28:G28"/>
    <mergeCell ref="C92:G92"/>
    <mergeCell ref="C40:G40"/>
    <mergeCell ref="C54:G54"/>
    <mergeCell ref="C56:G56"/>
    <mergeCell ref="C58:G58"/>
    <mergeCell ref="C60:G60"/>
    <mergeCell ref="C89:G89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411 IO 411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411 IO 411 Pol'!Názvy_tisku</vt:lpstr>
      <vt:lpstr>oadresa</vt:lpstr>
      <vt:lpstr>Stavba!Objednatel</vt:lpstr>
      <vt:lpstr>Stavba!Objekt</vt:lpstr>
      <vt:lpstr>'IO 411 IO 411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2021-01-15T08:39:01Z</cp:lastPrinted>
  <dcterms:created xsi:type="dcterms:W3CDTF">2009-04-08T07:15:50Z</dcterms:created>
  <dcterms:modified xsi:type="dcterms:W3CDTF">2021-01-15T08:39:13Z</dcterms:modified>
</cp:coreProperties>
</file>